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eal Summary" sheetId="1" state="visible" r:id="rId1"/>
    <sheet name="Rent Comps" sheetId="2" state="visible" r:id="rId2"/>
    <sheet name="Property Tax" sheetId="3" state="visible" r:id="rId3"/>
    <sheet name="Demand" sheetId="4" state="visible" r:id="rId4"/>
    <sheet name="Supply" sheetId="5" state="visible" r:id="rId5"/>
    <sheet name="Notes &amp; Disclosures" sheetId="6" state="visible" r:id="rId6"/>
    <sheet name="Audit Trail" sheetId="7" state="visible" r:id="rId7"/>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
    <numFmt numFmtId="167" formatCode="yyyy-mm-dd"/>
    <numFmt numFmtId="168" formatCode="mm/dd/yyyy"/>
  </numFmts>
  <fonts count="7">
    <font>
      <name val="Calibri"/>
      <family val="2"/>
      <color theme="1"/>
      <sz val="11"/>
      <scheme val="minor"/>
    </font>
    <font>
      <name val="Calibri"/>
      <b val="1"/>
      <sz val="14"/>
    </font>
    <font>
      <name val="Calibri"/>
      <i val="1"/>
      <color rgb="00595959"/>
      <sz val="10"/>
    </font>
    <font>
      <name val="Calibri"/>
      <b val="1"/>
      <color rgb="00FFFFFF"/>
      <sz val="11"/>
    </font>
    <font>
      <name val="Calibri"/>
      <sz val="11"/>
    </font>
    <font>
      <name val="Calibri"/>
      <b val="1"/>
      <sz val="11"/>
    </font>
    <font>
      <name val="Calibri"/>
      <sz val="10"/>
    </font>
  </fonts>
  <fills count="5">
    <fill>
      <patternFill/>
    </fill>
    <fill>
      <patternFill patternType="gray125"/>
    </fill>
    <fill>
      <patternFill patternType="solid">
        <fgColor rgb="00595959"/>
      </patternFill>
    </fill>
    <fill>
      <patternFill patternType="solid">
        <fgColor rgb="00D9D9D9"/>
      </patternFill>
    </fill>
    <fill>
      <patternFill patternType="solid">
        <fgColor rgb="00F2F2F2"/>
      </patternFill>
    </fill>
  </fills>
  <borders count="3">
    <border>
      <left/>
      <right/>
      <top/>
      <bottom/>
      <diagonal/>
    </border>
    <border>
      <bottom style="medium">
        <color rgb="00808080"/>
      </bottom>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2" borderId="0" pivotButton="0" quotePrefix="0" xfId="0"/>
    <xf numFmtId="49" fontId="4" fillId="0" borderId="0" pivotButton="0" quotePrefix="0" xfId="0"/>
    <xf numFmtId="0" fontId="2" fillId="0" borderId="0" applyAlignment="1" pivotButton="0" quotePrefix="0" xfId="0">
      <alignment vertical="top" wrapText="1"/>
    </xf>
    <xf numFmtId="3" fontId="4" fillId="0" borderId="0" pivotButton="0" quotePrefix="0" xfId="0"/>
    <xf numFmtId="1" fontId="4" fillId="0" borderId="0" pivotButton="0" quotePrefix="0" xfId="0"/>
    <xf numFmtId="10" fontId="4" fillId="0" borderId="0" pivotButton="0" quotePrefix="0" xfId="0"/>
    <xf numFmtId="164" fontId="4" fillId="0" borderId="0" pivotButton="0" quotePrefix="0" xfId="0"/>
    <xf numFmtId="165" fontId="4" fillId="0" borderId="0" pivotButton="0" quotePrefix="0" xfId="0"/>
    <xf numFmtId="0" fontId="4" fillId="0" borderId="0" pivotButton="0" quotePrefix="0" xfId="0"/>
    <xf numFmtId="0" fontId="5" fillId="0" borderId="0" pivotButton="0" quotePrefix="0" xfId="0"/>
    <xf numFmtId="0" fontId="5" fillId="3" borderId="2" applyAlignment="1" pivotButton="0" quotePrefix="0" xfId="0">
      <alignment vertical="top" wrapText="1"/>
    </xf>
    <xf numFmtId="166" fontId="4" fillId="0" borderId="0" pivotButton="0" quotePrefix="0" xfId="0"/>
    <xf numFmtId="4" fontId="4" fillId="0" borderId="0" pivotButton="0" quotePrefix="0" xfId="0"/>
    <xf numFmtId="168" fontId="4" fillId="0" borderId="0" pivotButton="0" quotePrefix="0" xfId="0"/>
    <xf numFmtId="49" fontId="5" fillId="4" borderId="0" pivotButton="0" quotePrefix="0" xfId="0"/>
    <xf numFmtId="0" fontId="5" fillId="4" borderId="0" pivotButton="0" quotePrefix="0" xfId="0"/>
    <xf numFmtId="3" fontId="5" fillId="4" borderId="0" pivotButton="0" quotePrefix="0" xfId="0"/>
    <xf numFmtId="165" fontId="5" fillId="4" borderId="0" pivotButton="0" quotePrefix="0" xfId="0"/>
    <xf numFmtId="49" fontId="4" fillId="0" borderId="0" applyAlignment="1" pivotButton="0" quotePrefix="0" xfId="0">
      <alignment vertical="top" wrapText="1"/>
    </xf>
    <xf numFmtId="3" fontId="0" fillId="0" borderId="0" pivotButton="0" quotePrefix="0" xfId="0"/>
    <xf numFmtId="49"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4" topLeftCell="A5" activePane="bottomLeft" state="frozen"/>
      <selection pane="bottomLeft" activeCell="A1" sqref="A1"/>
    </sheetView>
  </sheetViews>
  <sheetFormatPr baseColWidth="8" defaultRowHeight="15"/>
  <cols>
    <col width="34" customWidth="1" min="1" max="1"/>
    <col width="46" customWidth="1" min="2" max="2"/>
    <col width="62" customWidth="1" min="3" max="3"/>
  </cols>
  <sheetData>
    <row r="1">
      <c r="A1" s="1" t="inlineStr">
        <is>
          <t>Deal summary</t>
        </is>
      </c>
    </row>
    <row r="2">
      <c r="A2" s="2" t="inlineStr">
        <is>
          <t>Sample Mesa Apt — as of 2026-08-31</t>
        </is>
      </c>
    </row>
    <row r="3">
      <c r="A3" s="2" t="inlineStr">
        <is>
          <t>AI Underwriting Pipeline — Sample Outputs</t>
        </is>
      </c>
    </row>
    <row r="4">
      <c r="A4" s="3" t="n"/>
      <c r="B4" s="3" t="n"/>
      <c r="C4" s="3" t="n"/>
      <c r="D4" s="3" t="n"/>
      <c r="E4" s="3" t="n"/>
      <c r="F4" s="3" t="n"/>
      <c r="G4" s="3" t="n"/>
      <c r="H4" s="3" t="n"/>
    </row>
    <row r="5">
      <c r="A5" s="4" t="inlineStr">
        <is>
          <t>Identification</t>
        </is>
      </c>
      <c r="B5" s="4" t="n"/>
      <c r="C5" s="4" t="n"/>
    </row>
    <row r="6">
      <c r="A6" s="5" t="inlineStr">
        <is>
          <t>Deal name</t>
        </is>
      </c>
      <c r="B6" s="5" t="inlineStr">
        <is>
          <t>Sample Mesa Apt</t>
        </is>
      </c>
      <c r="D6" s="6" t="inlineStr">
        <is>
          <t>Illustrative name</t>
        </is>
      </c>
    </row>
    <row r="7">
      <c r="A7" s="5" t="inlineStr">
        <is>
          <t>Street address</t>
        </is>
      </c>
      <c r="B7" s="5" t="inlineStr">
        <is>
          <t>2151 E Southern Ave</t>
        </is>
      </c>
      <c r="D7" s="6" t="inlineStr">
        <is>
          <t>Illustrative address</t>
        </is>
      </c>
    </row>
    <row r="8">
      <c r="A8" s="5" t="inlineStr">
        <is>
          <t>City</t>
        </is>
      </c>
      <c r="B8" s="5" t="inlineStr">
        <is>
          <t>Mesa</t>
        </is>
      </c>
      <c r="D8" s="6" t="inlineStr">
        <is>
          <t>Illustrative address</t>
        </is>
      </c>
    </row>
    <row r="9">
      <c r="A9" s="5" t="inlineStr">
        <is>
          <t>State</t>
        </is>
      </c>
      <c r="B9" s="5" t="inlineStr">
        <is>
          <t>AZ</t>
        </is>
      </c>
      <c r="D9" s="6" t="inlineStr">
        <is>
          <t>Illustrative address</t>
        </is>
      </c>
    </row>
    <row r="10">
      <c r="A10" s="5" t="inlineStr">
        <is>
          <t>ZIP</t>
        </is>
      </c>
      <c r="B10" s="5" t="inlineStr">
        <is>
          <t>85204</t>
        </is>
      </c>
      <c r="D10" s="6" t="inlineStr">
        <is>
          <t>Illustrative address</t>
        </is>
      </c>
    </row>
    <row r="11">
      <c r="A11" s="5" t="inlineStr">
        <is>
          <t>County</t>
        </is>
      </c>
      <c r="B11" s="5" t="inlineStr">
        <is>
          <t>Maricopa</t>
        </is>
      </c>
      <c r="D11" s="6" t="inlineStr">
        <is>
          <t>Illustrative address</t>
        </is>
      </c>
    </row>
    <row r="12">
      <c r="A12" s="5" t="inlineStr">
        <is>
          <t>MSA</t>
        </is>
      </c>
      <c r="B12" s="5" t="inlineStr">
        <is>
          <t>Phoenix MSA</t>
        </is>
      </c>
      <c r="D12" s="6" t="inlineStr">
        <is>
          <t>Illustrative address</t>
        </is>
      </c>
    </row>
    <row r="13">
      <c r="A13" s="5" t="inlineStr">
        <is>
          <t>Address resolved from</t>
        </is>
      </c>
      <c r="B13" s="5" t="inlineStr">
        <is>
          <t>Illustrative address — not the asset's real location. The market tabs were pulled for this address on 2026-10-06.</t>
        </is>
      </c>
      <c r="C13" s="6" t="inlineStr">
        <is>
          <t>How the address was resolved, and from which document.</t>
        </is>
      </c>
      <c r="D13" s="6" t="inlineStr">
        <is>
          <t>Illustrative address</t>
        </is>
      </c>
    </row>
    <row r="15">
      <c r="A15" s="4" t="inlineStr">
        <is>
          <t>Property</t>
        </is>
      </c>
      <c r="B15" s="4" t="n"/>
      <c r="C15" s="4" t="n"/>
    </row>
    <row r="16">
      <c r="A16" s="5" t="inlineStr">
        <is>
          <t>Product type</t>
        </is>
      </c>
      <c r="B16" s="5" t="inlineStr">
        <is>
          <t>Garden-style multifamily</t>
        </is>
      </c>
      <c r="D16" s="6" t="inlineStr">
        <is>
          <t>Sample Property Offering Memorandum.pdf — p.3</t>
        </is>
      </c>
    </row>
    <row r="17">
      <c r="A17" s="5" t="inlineStr">
        <is>
          <t>Structure</t>
        </is>
      </c>
      <c r="B17" s="5" t="inlineStr">
        <is>
          <t>1 &amp; 2 stories</t>
        </is>
      </c>
      <c r="D17" s="6" t="inlineStr">
        <is>
          <t>Sample Property Offering Memorandum.pdf — p.10</t>
        </is>
      </c>
    </row>
    <row r="18">
      <c r="A18" s="5" t="inlineStr">
        <is>
          <t>Unit count</t>
        </is>
      </c>
      <c r="B18" s="7" t="n">
        <v>334</v>
      </c>
      <c r="C18" s="6" t="inlineStr">
        <is>
          <t>Divisor for every per-unit figure in the output set.</t>
        </is>
      </c>
      <c r="D18" s="6" t="inlineStr">
        <is>
          <t>Sample Property RR 8.4.26.xlsx (derived)</t>
        </is>
      </c>
    </row>
    <row r="19">
      <c r="A19" s="5" t="inlineStr">
        <is>
          <t>Year built</t>
        </is>
      </c>
      <c r="B19" s="8" t="n">
        <v>1981</v>
      </c>
      <c r="D19" s="6" t="inlineStr">
        <is>
          <t>Sample Property Offering Memorandum.pdf — p.10</t>
        </is>
      </c>
    </row>
    <row r="20">
      <c r="A20" s="5" t="inlineStr">
        <is>
          <t>Product detail</t>
        </is>
      </c>
      <c r="B20" s="5" t="inlineStr">
        <is>
          <t>Diversified mix of one-, two-, and three-bedroom residences averaging 856 square feet on approximately 15.9 acres</t>
        </is>
      </c>
      <c r="D20" s="6" t="inlineStr">
        <is>
          <t>Sample Property Offering Memorandum.pdf — p.3</t>
        </is>
      </c>
    </row>
    <row r="21">
      <c r="A21" s="5" t="inlineStr">
        <is>
          <t>Construction status</t>
        </is>
      </c>
      <c r="B21" s="5" t="inlineStr">
        <is>
          <t>MISSING</t>
        </is>
      </c>
      <c r="D21" s="6" t="inlineStr">
        <is>
          <t>Not stated in the uploaded documents</t>
        </is>
      </c>
    </row>
    <row r="22">
      <c r="A22" s="5" t="inlineStr">
        <is>
          <t>Delivery / CO date</t>
        </is>
      </c>
      <c r="B22" s="5" t="inlineStr">
        <is>
          <t>MISSING</t>
        </is>
      </c>
      <c r="D22" s="6" t="inlineStr">
        <is>
          <t>Not stated in the uploaded documents</t>
        </is>
      </c>
    </row>
    <row r="24">
      <c r="A24" s="4" t="inlineStr">
        <is>
          <t>Parties</t>
        </is>
      </c>
      <c r="B24" s="4" t="n"/>
      <c r="C24" s="4" t="n"/>
    </row>
    <row r="25">
      <c r="A25" s="5" t="inlineStr">
        <is>
          <t>Seller entity</t>
        </is>
      </c>
      <c r="B25" s="5" t="inlineStr">
        <is>
          <t>Sonoran Residential Holdings LLC</t>
        </is>
      </c>
      <c r="D25" s="6" t="inlineStr">
        <is>
          <t>Illustrative name</t>
        </is>
      </c>
    </row>
    <row r="26">
      <c r="A26" s="5" t="inlineStr">
        <is>
          <t>Listing brokerage</t>
        </is>
      </c>
      <c r="B26" s="5" t="inlineStr">
        <is>
          <t>Desert Ridge Capital Advisors</t>
        </is>
      </c>
      <c r="D26" s="6" t="inlineStr">
        <is>
          <t>Illustrative name</t>
        </is>
      </c>
    </row>
    <row r="27">
      <c r="A27" s="5" t="inlineStr">
        <is>
          <t>Deal status</t>
        </is>
      </c>
      <c r="B27" s="5" t="inlineStr">
        <is>
          <t>MISSING</t>
        </is>
      </c>
      <c r="D27" s="6" t="inlineStr">
        <is>
          <t>Not stated in the uploaded documents</t>
        </is>
      </c>
    </row>
    <row r="29">
      <c r="A29" s="4" t="inlineStr">
        <is>
          <t>Pricing (illustrative)</t>
        </is>
      </c>
      <c r="B29" s="4" t="n"/>
      <c r="C29" s="4" t="n"/>
    </row>
    <row r="30">
      <c r="A30" s="5" t="inlineStr">
        <is>
          <t>Pricing guidance</t>
        </is>
      </c>
      <c r="B30" s="5" t="inlineStr">
        <is>
          <t>$215,000 per unit (illustrative)</t>
        </is>
      </c>
      <c r="D30" s="6" t="inlineStr">
        <is>
          <t>Illustrative price</t>
        </is>
      </c>
    </row>
    <row r="31">
      <c r="A31" s="5" t="inlineStr">
        <is>
          <t>Price per unit (illustrative)</t>
        </is>
      </c>
      <c r="B31" s="7" t="n">
        <v>215000</v>
      </c>
      <c r="C31" s="6" t="inlineStr">
        <is>
          <t>Every price and cap rate below is illustrative. The per-unit price is a round number chosen for the sample inside the band a real per-unit sale price occupies; it is not a quote, an offer, or a broker's guidance.</t>
        </is>
      </c>
    </row>
    <row r="32">
      <c r="A32" s="5" t="inlineStr">
        <is>
          <t>Total price (illustrative)</t>
        </is>
      </c>
      <c r="B32" s="7">
        <f>B31*B18</f>
        <v/>
      </c>
      <c r="C32" s="6" t="inlineStr">
        <is>
          <t>Price per unit times unit count.</t>
        </is>
      </c>
    </row>
    <row r="33">
      <c r="A33" s="5" t="inlineStr">
        <is>
          <t>Approximate project value (illustrative)</t>
        </is>
      </c>
      <c r="B33" s="7">
        <f>B32</f>
        <v/>
      </c>
    </row>
    <row r="34">
      <c r="A34" s="5" t="inlineStr">
        <is>
          <t>T-12 net operating income</t>
        </is>
      </c>
      <c r="B34" s="7" t="n">
        <v>4111751.16</v>
      </c>
      <c r="C34" s="6" t="inlineStr">
        <is>
          <t>From the T-12 analysis workbook's P&amp;L rollup.</t>
        </is>
      </c>
    </row>
    <row r="35">
      <c r="A35" s="5" t="inlineStr">
        <is>
          <t>T-12 cap rate (illustrative)</t>
        </is>
      </c>
      <c r="B35" s="9">
        <f>IFERROR(B34/B32,"")</f>
        <v/>
      </c>
    </row>
    <row r="36">
      <c r="A36" s="5" t="inlineStr">
        <is>
          <t>T-3 net operating income (annualized)</t>
        </is>
      </c>
      <c r="B36" s="7" t="n">
        <v>4153374.92</v>
      </c>
      <c r="C36" s="6" t="inlineStr">
        <is>
          <t>Trailing three months times four.</t>
        </is>
      </c>
    </row>
    <row r="37">
      <c r="A37" s="5" t="inlineStr">
        <is>
          <t>T-3 cap rate (illustrative)</t>
        </is>
      </c>
      <c r="B37" s="9">
        <f>IFERROR(B36/B32,"")</f>
        <v/>
      </c>
    </row>
    <row r="39">
      <c r="A39" s="4" t="inlineStr">
        <is>
          <t>Rents</t>
        </is>
      </c>
      <c r="B39" s="4" t="n"/>
      <c r="C39" s="4" t="n"/>
    </row>
    <row r="40">
      <c r="A40" s="5" t="inlineStr">
        <is>
          <t>In-place rent (avg)</t>
        </is>
      </c>
      <c r="B40" s="7" t="n">
        <v>1456.99</v>
      </c>
      <c r="D40" s="6" t="inlineStr">
        <is>
          <t>Sample Property RR 8.4.26.xlsx (derived)</t>
        </is>
      </c>
    </row>
    <row r="41">
      <c r="A41" s="5" t="inlineStr">
        <is>
          <t>Market rent for model</t>
        </is>
      </c>
      <c r="B41" s="7" t="n">
        <v>1344.6</v>
      </c>
      <c r="C41" s="6" t="inlineStr">
        <is>
          <t>New move-in rent (residents who moved in inside the lookback window, by move-in date) where the plan has one, otherwise in-place (in-place outright when the roll has no usable lease start or move-in date). Never a blend of new and renewal.</t>
        </is>
      </c>
      <c r="D41" s="6" t="inlineStr">
        <is>
          <t>Sample Property RR 8.4.26.xlsx (derived)</t>
        </is>
      </c>
    </row>
    <row r="42">
      <c r="A42" s="5" t="inlineStr">
        <is>
          <t>Fair market value</t>
        </is>
      </c>
      <c r="B42" s="5" t="inlineStr">
        <is>
          <t>Internal pipeline only</t>
        </is>
      </c>
      <c r="C42" s="6" t="inlineStr">
        <is>
          <t>The internal pipeline pulls a market value by web lookup; the demo does not reach the web.</t>
        </is>
      </c>
      <c r="D42" s="6" t="inlineStr">
        <is>
          <t>Internal pipeline only</t>
        </is>
      </c>
    </row>
    <row r="44">
      <c r="A44" s="4" t="inlineStr">
        <is>
          <t>Taxes</t>
        </is>
      </c>
      <c r="B44" s="4" t="n"/>
      <c r="C44" s="4" t="n"/>
    </row>
    <row r="45">
      <c r="A45" s="5" t="inlineStr">
        <is>
          <t>Tax rate as billed</t>
        </is>
      </c>
      <c r="B45" s="10" t="n">
        <v>10.2573</v>
      </c>
      <c r="C45" s="6" t="inlineStr">
        <is>
          <t>Rate as actually billed — not a statutory or effective rate.</t>
        </is>
      </c>
      <c r="D45" s="6" t="inlineStr">
        <is>
          <t>Vendored county rate table — property_tax_table.COUNTY_RATES[('AZ', 'maricopa')]</t>
        </is>
      </c>
    </row>
    <row r="46">
      <c r="A46" s="5" t="inlineStr">
        <is>
          <t>Assessed value basis</t>
        </is>
      </c>
      <c r="B46" s="5" t="inlineStr">
        <is>
          <t>Internal pipeline only</t>
        </is>
      </c>
      <c r="C46" s="6" t="inlineStr">
        <is>
          <t>See parcel: read off the county assessor's portal by the internal pipeline only.</t>
        </is>
      </c>
      <c r="D46" s="6" t="inlineStr">
        <is>
          <t>Internal pipeline only</t>
        </is>
      </c>
    </row>
    <row r="47">
      <c r="A47" s="5" t="inlineStr">
        <is>
          <t>Assessment ratio</t>
        </is>
      </c>
      <c r="B47" s="11" t="n">
        <v>0.1</v>
      </c>
      <c r="D47" s="6" t="inlineStr">
        <is>
          <t>Vendored county rate table — property_tax_table.STATE_RULES['AZ']</t>
        </is>
      </c>
    </row>
    <row r="48">
      <c r="A48" s="5" t="inlineStr">
        <is>
          <t>Tax divisor</t>
        </is>
      </c>
      <c r="B48" s="7" t="n">
        <v>100</v>
      </c>
      <c r="D48" s="6" t="inlineStr">
        <is>
          <t>Vendored county rate table — property_tax_table.STATE_RULES['AZ']</t>
        </is>
      </c>
    </row>
    <row r="49">
      <c r="A49" s="5" t="inlineStr">
        <is>
          <t>Tax exemption</t>
        </is>
      </c>
      <c r="B49" s="5" t="inlineStr">
        <is>
          <t>Internal pipeline only</t>
        </is>
      </c>
      <c r="C49" s="6" t="inlineStr">
        <is>
          <t>See parcel: read off the county assessor's portal by the internal pipeline only.</t>
        </is>
      </c>
      <c r="D49" s="6" t="inlineStr">
        <is>
          <t>Internal pipeline only</t>
        </is>
      </c>
    </row>
    <row r="50">
      <c r="A50" s="5" t="inlineStr">
        <is>
          <t>Parcel / APN</t>
        </is>
      </c>
      <c r="B50" s="5" t="inlineStr">
        <is>
          <t>301-04-002K</t>
        </is>
      </c>
      <c r="C50" s="6" t="inlineStr">
        <is>
          <t>As stated in the offering memorandum, not a county record.</t>
        </is>
      </c>
    </row>
    <row r="51">
      <c r="A51" s="5" t="inlineStr">
        <is>
          <t>Tax area code</t>
        </is>
      </c>
      <c r="B51" s="5" t="inlineStr">
        <is>
          <t>MISSING</t>
        </is>
      </c>
      <c r="C51" s="6" t="inlineStr">
        <is>
          <t>Determines which published rate row applies.</t>
        </is>
      </c>
    </row>
    <row r="52">
      <c r="A52" s="5" t="inlineStr">
        <is>
          <t>Basis label</t>
        </is>
      </c>
      <c r="B52" s="5" t="inlineStr">
        <is>
          <t>Limited property value (LPV), per the county assessor</t>
        </is>
      </c>
      <c r="C52" s="6" t="inlineStr">
        <is>
          <t>Arizona taxes the limited property value, not the price. Under Proposition 117 (Ariz. Const. art. IX sec. 18; A.R.S. sec. 42-13301) the LPV rises at most 5% a year and does not reset on sale, so a buyer inherits the seller's basis and tax priced off the purchase price overstates the bill — roughly threefold on the showcase parcel. With no assessor value on file, no year-one estimate is asserted. The rate table's 'approx residential primary' column is the class-3 owner-occupied rebate (A.R.S. sec. 15-972) and does not apply to a rental; the full primary plus secondary rate is the one billed.</t>
        </is>
      </c>
    </row>
    <row r="53">
      <c r="A53" s="5" t="inlineStr">
        <is>
          <t>Computed annual tax</t>
        </is>
      </c>
      <c r="B53" s="7">
        <f>IFERROR(B46*B47/B48*B45-B49,"MISSING")</f>
        <v/>
      </c>
      <c r="C53" s="6" t="inlineStr">
        <is>
          <t>Vendored county rate table: 10.2573 per $100 of assessed value, tax year 2025 — Tax area code 971300 — City of Phoenix / Deer Valley Unified School District #97: Primary rate 6.7007; Secondary rate 3.5566. Source: Maricopa County, '2025 Tax Rates, Maricopa County, Arizona' (the treasurer's rate table by tax area code), row 971300: primary 6.7007, approx residential primary 5.1401, secondary 3.5566 (maricopa.gov/5160/Tax-Levy-and-Rates — Tax Rate 2025 PDF). Verified 2026-09-04. The parcel's own tax district decides; this is the representative stack for the county. Maricopa publishes rates per tax area code and they vary by district: area 591300 (City of Phoenix / Laveen ESD #59) is 15.7387 in the same table. The parcel's own tax area decides. The 'approx residential primary' column is the owner-occupied rebate and does not apply to a rental. Ratio 10% — legal class 4.2, residential rental (A.R.S. sec. 42-15003 (class four assessed at 10%); A.R.S. sec. 42-12004 (class four includes residential rental property)). The upload demo reaches no county portal: the parcel, tax area code, assessor's value and billed amount are not verified against one, and read MISSING unless an uploaded document stated them. The rate on file is a representative district stack for the county, not the parcel's own. The offering memorandum stated the parcel (301-04-002K); it is kept as stated and not verified against a county portal. The offering memorandum stated the billed amount ($249,122); it is kept as stated and not verified against a county portal. The offering memorandum stated the bill's tax year (2025); it is kept as stated and not verified against a county portal.</t>
        </is>
      </c>
    </row>
    <row r="54">
      <c r="A54" s="5" t="inlineStr">
        <is>
          <t>Computed tax per unit</t>
        </is>
      </c>
      <c r="B54" s="7">
        <f>IFERROR(B53/B18,"MISSING")</f>
        <v/>
      </c>
    </row>
    <row r="55">
      <c r="A55" s="5" t="inlineStr">
        <is>
          <t>Tax bill as stated in the offering memorandum (2025)</t>
        </is>
      </c>
      <c r="B55" s="7" t="n">
        <v>249122</v>
      </c>
      <c r="C55" s="6" t="inlineStr">
        <is>
          <t>The seller's figure, not verified against the county; for the cross-check below.</t>
        </is>
      </c>
    </row>
    <row r="56">
      <c r="A56" s="5" t="inlineStr">
        <is>
          <t>Check: computed vs billed</t>
        </is>
      </c>
      <c r="B56" s="12">
        <f>IF(OR(NOT(ISNUMBER(B53)),NOT(ISNUMBER(B55)),B55=0),"NOT CHECKED",IF(ABS(B53-B55)/B55&lt;=0.02,"ties","REVIEW"))</f>
        <v/>
      </c>
      <c r="C56" s="6" t="inlineStr">
        <is>
          <t>A computed tax that cannot be tied to the actual bill is an estimate wearing the clothes of a fact.</t>
        </is>
      </c>
    </row>
    <row r="57">
      <c r="A57" s="5" t="inlineStr">
        <is>
          <t>Check: difference</t>
        </is>
      </c>
      <c r="B57" s="7">
        <f>IFERROR(B53-B55,"")</f>
        <v/>
      </c>
    </row>
    <row r="59">
      <c r="A59" s="4" t="inlineStr">
        <is>
          <t>Closing costs at the illustrative price</t>
        </is>
      </c>
      <c r="B59" s="4" t="n"/>
      <c r="C59" s="4" t="n"/>
    </row>
    <row r="60">
      <c r="A60" s="5" t="inlineStr">
        <is>
          <t>Transfer tax</t>
        </is>
      </c>
      <c r="B60" s="7" t="n">
        <v>0</v>
      </c>
      <c r="C60" s="6" t="inlineStr">
        <is>
          <t>No real-estate transfer tax · Ariz. Const. art. IX, sec. 24 (Prop 100, 2008) · The constitution bars any NEW transfer tax imposed after 2007-12-31; it does not repeal pre-existing ones, and Arizona had none ad valorem. A flat $2 deed fee (A.R.S. 11-1132(A)) and a $30-per-instrument recording fee (A.R.S. 11-475(A)(1)) still apply and are not percentage-based.</t>
        </is>
      </c>
    </row>
    <row r="61">
      <c r="A61" s="5" t="inlineStr">
        <is>
          <t>Mortgage / recording tax</t>
        </is>
      </c>
      <c r="B61" s="7" t="n">
        <v>0</v>
      </c>
      <c r="C61" s="6" t="inlineStr">
        <is>
          <t>No mortgage or recording tax on the security instrument · Ariz. Const. art. IX, sec. 24; A.R.S. 11-475(A)(1) · Recording is a flat per-instrument fee, not a tax on the amount borrowed.</t>
        </is>
      </c>
    </row>
    <row r="62">
      <c r="A62" s="5" t="inlineStr">
        <is>
          <t>Closing-cost basis</t>
        </is>
      </c>
      <c r="B62" s="7" t="n">
        <v>71810000</v>
      </c>
      <c r="C62" s="6" t="inlineStr">
        <is>
          <t>Transfer tax is computed on the purchase price. A mortgage or recording tax is computed on the LOAN AMOUNT, and is reported as not asserted when no loan is stated — never inferred from the price, which would assume 100% leverage. Rates are verified against a primary authority and carry the citation and the date confirmed; a state absent from the table reports as not asserted rather than as zero.</t>
        </is>
      </c>
    </row>
    <row r="64">
      <c r="A64" s="4" t="inlineStr">
        <is>
          <t>Schools</t>
        </is>
      </c>
      <c r="B64" s="4" t="n"/>
      <c r="C64" s="4" t="n"/>
    </row>
    <row r="65">
      <c r="A65" s="5" t="inlineStr">
        <is>
          <t>Elementary school</t>
        </is>
      </c>
      <c r="B65" s="5" t="inlineStr">
        <is>
          <t>Porter Elementary School</t>
        </is>
      </c>
      <c r="D65" s="6" t="inlineStr">
        <is>
          <t>Internal underwriting agent — attendance-zone school lookup — 2151 E Southern Ave, Mesa, AZ 85204 on 2026-09-14</t>
        </is>
      </c>
    </row>
    <row r="66">
      <c r="A66" s="5" t="inlineStr">
        <is>
          <t>Elementary rating</t>
        </is>
      </c>
      <c r="B66" s="8" t="n">
        <v>6</v>
      </c>
    </row>
    <row r="67">
      <c r="A67" s="5" t="inlineStr">
        <is>
          <t>Middle school</t>
        </is>
      </c>
      <c r="B67" s="5" t="inlineStr">
        <is>
          <t>Taylor Junior High School</t>
        </is>
      </c>
      <c r="D67" s="6" t="inlineStr">
        <is>
          <t>Internal underwriting agent — attendance-zone school lookup — 2151 E Southern Ave, Mesa, AZ 85204 on 2026-09-14</t>
        </is>
      </c>
    </row>
    <row r="68">
      <c r="A68" s="5" t="inlineStr">
        <is>
          <t>Middle rating</t>
        </is>
      </c>
      <c r="B68" s="8" t="n">
        <v>2</v>
      </c>
    </row>
    <row r="69">
      <c r="A69" s="5" t="inlineStr">
        <is>
          <t>High school</t>
        </is>
      </c>
      <c r="B69" s="5" t="inlineStr">
        <is>
          <t>Mesa High School</t>
        </is>
      </c>
      <c r="D69" s="6" t="inlineStr">
        <is>
          <t>Internal underwriting agent — attendance-zone school lookup — 2151 E Southern Ave, Mesa, AZ 85204 on 2026-09-14</t>
        </is>
      </c>
    </row>
    <row r="70">
      <c r="A70" s="5" t="inlineStr">
        <is>
          <t>High rating</t>
        </is>
      </c>
      <c r="B70" s="8" t="n">
        <v>6</v>
      </c>
    </row>
    <row r="72">
      <c r="A72" s="4" t="inlineStr">
        <is>
          <t>Notes</t>
        </is>
      </c>
      <c r="B72" s="4" t="n"/>
      <c r="C72" s="4" t="n"/>
    </row>
    <row r="73">
      <c r="A73" s="5" t="inlineStr">
        <is>
          <t>Notes</t>
        </is>
      </c>
      <c r="B73" s="5" t="inlineStr">
        <is>
          <t>The address shown is illustrative and is not the asset's location; the demand, supply, rent-comp and property-tax tabs were pulled for this illustrative address from the same sources a live upload reads. The seller and brokerage names are illustrative; the real parties are withheld. Pricing is illustrative.</t>
        </is>
      </c>
    </row>
    <row r="75">
      <c r="A75" s="4" t="inlineStr">
        <is>
          <t>Boundaries</t>
        </is>
      </c>
      <c r="B75" s="4" t="n"/>
      <c r="C75" s="4" t="n"/>
    </row>
    <row r="76">
      <c r="A76" s="13" t="inlineStr">
        <is>
          <t>Excluded by design</t>
        </is>
      </c>
      <c r="B76" t="inlineStr">
        <is>
          <t>Third-party licensed rent-comp feeds</t>
        </is>
      </c>
    </row>
    <row r="77">
      <c r="A77" s="13" t="inlineStr">
        <is>
          <t>Excluded by design</t>
        </is>
      </c>
      <c r="B77" t="inlineStr">
        <is>
          <t>Subscription market-data providers</t>
        </is>
      </c>
    </row>
    <row r="78">
      <c r="A78" s="13" t="inlineStr">
        <is>
          <t>Excluded by design</t>
        </is>
      </c>
      <c r="B78" t="inlineStr">
        <is>
          <t>County assessor portals, school-rating and web-valuation lookups, and the lease trade-out report — internal pipeline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81"/>
  <sheetViews>
    <sheetView workbookViewId="0">
      <pane ySplit="5" topLeftCell="A6" activePane="bottomLeft" state="frozen"/>
      <selection pane="bottomLeft" activeCell="A1" sqref="A1"/>
    </sheetView>
  </sheetViews>
  <sheetFormatPr baseColWidth="8" defaultRowHeight="15"/>
  <cols>
    <col width="30" customWidth="1" min="1" max="1"/>
    <col width="42" customWidth="1" min="2" max="2"/>
    <col width="42" customWidth="1" min="3" max="3"/>
    <col width="42" customWidth="1" min="4" max="4"/>
    <col width="22" customWidth="1" min="5" max="5"/>
    <col width="42" customWidth="1" min="6" max="6"/>
    <col width="10" customWidth="1" min="7" max="7"/>
    <col width="13" customWidth="1" min="8" max="8"/>
    <col width="12" customWidth="1" min="9" max="9"/>
    <col width="20" customWidth="1" min="10" max="10"/>
    <col width="22" customWidth="1" min="11" max="11"/>
    <col width="11" customWidth="1" min="12" max="12"/>
    <col width="12" customWidth="1" min="13" max="13"/>
    <col width="19" customWidth="1" min="14" max="14"/>
  </cols>
  <sheetData>
    <row r="1">
      <c r="A1" s="1" t="inlineStr">
        <is>
          <t>Rent comps</t>
        </is>
      </c>
    </row>
    <row r="2">
      <c r="A2" s="2" t="inlineStr">
        <is>
          <t>Sample Mesa Apt — as of 2026-09-30</t>
        </is>
      </c>
    </row>
    <row r="3">
      <c r="A3" s="2" t="inlineStr">
        <is>
          <t>Source: the operator's own weekly rent scrape. Asking and net effective are stated separately on every row — a concession-blind comp set is the most common way a rent assumption goes wrong. No licensed comp feed is used.</t>
        </is>
      </c>
    </row>
    <row r="4">
      <c r="A4" s="3" t="n"/>
      <c r="B4" s="3" t="n"/>
      <c r="C4" s="3" t="n"/>
      <c r="D4" s="3" t="n"/>
      <c r="E4" s="3" t="n"/>
      <c r="F4" s="3" t="n"/>
      <c r="G4" s="3" t="n"/>
      <c r="H4" s="3" t="n"/>
    </row>
    <row r="5">
      <c r="A5" s="4" t="inlineStr">
        <is>
          <t>Tier 1 — Top comps: the closest 5 communities matching the subject's product and vintage</t>
        </is>
      </c>
      <c r="B5" s="4" t="n"/>
      <c r="C5" s="4" t="n"/>
      <c r="D5" s="4" t="n"/>
      <c r="E5" s="4" t="n"/>
      <c r="F5" s="4" t="n"/>
    </row>
    <row r="6">
      <c r="A6" s="5" t="inlineStr">
        <is>
          <t>Vintage filter: +/-10 years of the subject's year built.</t>
        </is>
      </c>
    </row>
    <row r="7">
      <c r="A7" s="14" t="inlineStr">
        <is>
          <t>Community</t>
        </is>
      </c>
      <c r="B7" s="14" t="inlineStr">
        <is>
          <t>Distance (mi)</t>
        </is>
      </c>
      <c r="C7" s="14" t="inlineStr">
        <is>
          <t>Year built</t>
        </is>
      </c>
      <c r="D7" s="14" t="inlineStr">
        <is>
          <t>Floor plan</t>
        </is>
      </c>
      <c r="E7" s="14" t="inlineStr">
        <is>
          <t>Beds</t>
        </is>
      </c>
      <c r="F7" s="14" t="inlineStr">
        <is>
          <t>Baths</t>
        </is>
      </c>
      <c r="G7" s="14" t="inlineStr">
        <is>
          <t>SF</t>
        </is>
      </c>
      <c r="H7" s="14" t="inlineStr">
        <is>
          <t>Asking rent</t>
        </is>
      </c>
      <c r="I7" s="14" t="inlineStr">
        <is>
          <t>Concession</t>
        </is>
      </c>
      <c r="J7" s="14" t="inlineStr">
        <is>
          <t>Net effective rent</t>
        </is>
      </c>
      <c r="K7" s="14" t="inlineStr">
        <is>
          <t>Asking $/SF</t>
        </is>
      </c>
      <c r="L7" s="14" t="inlineStr">
        <is>
          <t>Occupancy</t>
        </is>
      </c>
      <c r="M7" s="14" t="inlineStr">
        <is>
          <t>As-of date</t>
        </is>
      </c>
      <c r="N7" s="14" t="inlineStr">
        <is>
          <t>Source</t>
        </is>
      </c>
    </row>
    <row r="8">
      <c r="A8" s="5" t="inlineStr">
        <is>
          <t>Saltera Apartments</t>
        </is>
      </c>
      <c r="B8" s="10" t="n">
        <v>0.13</v>
      </c>
      <c r="C8" s="8" t="n">
        <v>1984</v>
      </c>
      <c r="D8" s="5" t="inlineStr">
        <is>
          <t>1BR — lowest five of 5 available</t>
        </is>
      </c>
      <c r="E8" s="15" t="n">
        <v>1</v>
      </c>
      <c r="F8" s="12" t="n"/>
      <c r="G8" s="7" t="n">
        <v>688</v>
      </c>
      <c r="H8" s="7" t="n">
        <v>1199.8</v>
      </c>
      <c r="I8" s="7" t="n">
        <v>0</v>
      </c>
      <c r="J8" s="7" t="n">
        <v>1199.8</v>
      </c>
      <c r="K8" s="16">
        <f>IFERROR(H8/G8,"")</f>
        <v/>
      </c>
      <c r="L8" s="12" t="n"/>
      <c r="M8" s="17" t="n">
        <v>46295</v>
      </c>
      <c r="N8" s="5" t="inlineStr">
        <is>
          <t>own weekly scrape</t>
        </is>
      </c>
    </row>
    <row r="9">
      <c r="A9" s="5" t="inlineStr">
        <is>
          <t>The Hamptons</t>
        </is>
      </c>
      <c r="B9" s="10" t="n">
        <v>0.32</v>
      </c>
      <c r="C9" s="8" t="n">
        <v>1981</v>
      </c>
      <c r="D9" s="5" t="inlineStr">
        <is>
          <t>1BR — lowest five of 9 available</t>
        </is>
      </c>
      <c r="E9" s="15" t="n">
        <v>1</v>
      </c>
      <c r="F9" s="12" t="n"/>
      <c r="G9" s="7" t="n">
        <v>625</v>
      </c>
      <c r="H9" s="7" t="n">
        <v>996</v>
      </c>
      <c r="I9" s="7" t="n">
        <v>0</v>
      </c>
      <c r="J9" s="7" t="n">
        <v>996</v>
      </c>
      <c r="K9" s="16">
        <f>IFERROR(H9/G9,"")</f>
        <v/>
      </c>
      <c r="L9" s="12" t="n"/>
      <c r="M9" s="17" t="n">
        <v>46294</v>
      </c>
      <c r="N9" s="5" t="inlineStr">
        <is>
          <t>own weekly scrape</t>
        </is>
      </c>
    </row>
    <row r="10">
      <c r="A10" s="5" t="inlineStr">
        <is>
          <t>The Hamptons</t>
        </is>
      </c>
      <c r="B10" s="10" t="n">
        <v>0.32</v>
      </c>
      <c r="C10" s="8" t="n">
        <v>1981</v>
      </c>
      <c r="D10" s="5" t="inlineStr">
        <is>
          <t>2BR — lowest five of 9 available</t>
        </is>
      </c>
      <c r="E10" s="15" t="n">
        <v>2</v>
      </c>
      <c r="F10" s="12" t="n"/>
      <c r="G10" s="7" t="n">
        <v>725</v>
      </c>
      <c r="H10" s="7" t="n">
        <v>1186</v>
      </c>
      <c r="I10" s="7" t="n">
        <v>0</v>
      </c>
      <c r="J10" s="7" t="n">
        <v>1186</v>
      </c>
      <c r="K10" s="16">
        <f>IFERROR(H10/G10,"")</f>
        <v/>
      </c>
      <c r="L10" s="12" t="n"/>
      <c r="M10" s="17" t="n">
        <v>46294</v>
      </c>
      <c r="N10" s="5" t="inlineStr">
        <is>
          <t>own weekly scrape</t>
        </is>
      </c>
    </row>
    <row r="11">
      <c r="A11" s="5" t="inlineStr">
        <is>
          <t>Cielo on Gilbert</t>
        </is>
      </c>
      <c r="B11" s="10" t="n">
        <v>0.7</v>
      </c>
      <c r="C11" s="8" t="n">
        <v>1985</v>
      </c>
      <c r="D11" s="5" t="inlineStr">
        <is>
          <t>1BR — lowest five of 6 available</t>
        </is>
      </c>
      <c r="E11" s="15" t="n">
        <v>1</v>
      </c>
      <c r="F11" s="12" t="n"/>
      <c r="G11" s="7" t="n">
        <v>579</v>
      </c>
      <c r="H11" s="7" t="n">
        <v>1243</v>
      </c>
      <c r="I11" s="7" t="n">
        <v>95.14</v>
      </c>
      <c r="J11" s="7" t="n">
        <v>1147.86</v>
      </c>
      <c r="K11" s="16">
        <f>IFERROR(H11/G11,"")</f>
        <v/>
      </c>
      <c r="L11" s="12" t="n"/>
      <c r="M11" s="17" t="n">
        <v>46295</v>
      </c>
      <c r="N11" s="5" t="inlineStr">
        <is>
          <t>own weekly scrape</t>
        </is>
      </c>
    </row>
    <row r="12">
      <c r="A12" s="5" t="inlineStr">
        <is>
          <t>The Vance</t>
        </is>
      </c>
      <c r="B12" s="10" t="n">
        <v>0.92</v>
      </c>
      <c r="C12" s="8" t="n">
        <v>1986</v>
      </c>
      <c r="D12" s="5" t="inlineStr">
        <is>
          <t>1BR — lowest five of 10 available</t>
        </is>
      </c>
      <c r="E12" s="15" t="n">
        <v>1</v>
      </c>
      <c r="F12" s="12" t="n"/>
      <c r="G12" s="7" t="n">
        <v>658</v>
      </c>
      <c r="H12" s="7" t="n">
        <v>1042.6</v>
      </c>
      <c r="I12" s="7" t="n">
        <v>0</v>
      </c>
      <c r="J12" s="7" t="n">
        <v>1042.6</v>
      </c>
      <c r="K12" s="16">
        <f>IFERROR(H12/G12,"")</f>
        <v/>
      </c>
      <c r="L12" s="12" t="n"/>
      <c r="M12" s="17" t="n">
        <v>46294</v>
      </c>
      <c r="N12" s="5" t="inlineStr">
        <is>
          <t>own weekly scrape</t>
        </is>
      </c>
    </row>
    <row r="13">
      <c r="A13" s="5" t="inlineStr">
        <is>
          <t>Lucera Apartments</t>
        </is>
      </c>
      <c r="B13" s="10" t="n">
        <v>1.46</v>
      </c>
      <c r="C13" s="8" t="n">
        <v>1986</v>
      </c>
      <c r="D13" s="5" t="inlineStr">
        <is>
          <t>1BR — lowest five of 2 available</t>
        </is>
      </c>
      <c r="E13" s="15" t="n">
        <v>1</v>
      </c>
      <c r="F13" s="12" t="n"/>
      <c r="G13" s="7" t="n">
        <v>530</v>
      </c>
      <c r="H13" s="7" t="n">
        <v>1109</v>
      </c>
      <c r="I13" s="7" t="n">
        <v>0</v>
      </c>
      <c r="J13" s="7" t="n">
        <v>1109</v>
      </c>
      <c r="K13" s="16">
        <f>IFERROR(H13/G13,"")</f>
        <v/>
      </c>
      <c r="L13" s="12" t="n"/>
      <c r="M13" s="17" t="n">
        <v>46295</v>
      </c>
      <c r="N13" s="5" t="inlineStr">
        <is>
          <t>own weekly scrape</t>
        </is>
      </c>
    </row>
    <row r="14">
      <c r="A14" s="5" t="inlineStr">
        <is>
          <t>Lucera Apartments</t>
        </is>
      </c>
      <c r="B14" s="10" t="n">
        <v>1.46</v>
      </c>
      <c r="C14" s="8" t="n">
        <v>1986</v>
      </c>
      <c r="D14" s="5" t="inlineStr">
        <is>
          <t>1BR — lowest five of 4 available</t>
        </is>
      </c>
      <c r="E14" s="15" t="n">
        <v>1</v>
      </c>
      <c r="F14" s="12" t="n"/>
      <c r="G14" s="7" t="n">
        <v>700</v>
      </c>
      <c r="H14" s="7" t="n">
        <v>1244.25</v>
      </c>
      <c r="I14" s="7" t="n">
        <v>0</v>
      </c>
      <c r="J14" s="7" t="n">
        <v>1244.25</v>
      </c>
      <c r="K14" s="16">
        <f>IFERROR(H14/G14,"")</f>
        <v/>
      </c>
      <c r="L14" s="12" t="n"/>
      <c r="M14" s="17" t="n">
        <v>46295</v>
      </c>
      <c r="N14" s="5" t="inlineStr">
        <is>
          <t>own weekly scrape</t>
        </is>
      </c>
    </row>
    <row r="15">
      <c r="A15" s="5" t="inlineStr">
        <is>
          <t>Lucera Apartments</t>
        </is>
      </c>
      <c r="B15" s="10" t="n">
        <v>1.46</v>
      </c>
      <c r="C15" s="8" t="n">
        <v>1986</v>
      </c>
      <c r="D15" s="5" t="inlineStr">
        <is>
          <t>2BR — lowest five of 6 available</t>
        </is>
      </c>
      <c r="E15" s="15" t="n">
        <v>2</v>
      </c>
      <c r="F15" s="12" t="n"/>
      <c r="G15" s="7" t="n">
        <v>892</v>
      </c>
      <c r="H15" s="7" t="n">
        <v>1413</v>
      </c>
      <c r="I15" s="7" t="n">
        <v>0</v>
      </c>
      <c r="J15" s="7" t="n">
        <v>1413</v>
      </c>
      <c r="K15" s="16">
        <f>IFERROR(H15/G15,"")</f>
        <v/>
      </c>
      <c r="L15" s="12" t="n"/>
      <c r="M15" s="17" t="n">
        <v>46295</v>
      </c>
      <c r="N15" s="5" t="inlineStr">
        <is>
          <t>own weekly scrape</t>
        </is>
      </c>
    </row>
    <row r="16"/>
    <row r="17">
      <c r="A17" s="4" t="inlineStr">
        <is>
          <t>Tier 2 — Additional comps: the next 8 communities matching the subject's product and vintage</t>
        </is>
      </c>
      <c r="B17" s="4" t="n"/>
      <c r="C17" s="4" t="n"/>
      <c r="D17" s="4" t="n"/>
      <c r="E17" s="4" t="n"/>
      <c r="F17" s="4" t="n"/>
    </row>
    <row r="18">
      <c r="A18" s="14" t="inlineStr">
        <is>
          <t>Community</t>
        </is>
      </c>
      <c r="B18" s="14" t="inlineStr">
        <is>
          <t>Distance (mi)</t>
        </is>
      </c>
      <c r="C18" s="14" t="inlineStr">
        <is>
          <t>Year built</t>
        </is>
      </c>
      <c r="D18" s="14" t="inlineStr">
        <is>
          <t>Floor plan</t>
        </is>
      </c>
      <c r="E18" s="14" t="inlineStr">
        <is>
          <t>Beds</t>
        </is>
      </c>
      <c r="F18" s="14" t="inlineStr">
        <is>
          <t>Baths</t>
        </is>
      </c>
      <c r="G18" s="14" t="inlineStr">
        <is>
          <t>SF</t>
        </is>
      </c>
      <c r="H18" s="14" t="inlineStr">
        <is>
          <t>Asking rent</t>
        </is>
      </c>
      <c r="I18" s="14" t="inlineStr">
        <is>
          <t>Concession</t>
        </is>
      </c>
      <c r="J18" s="14" t="inlineStr">
        <is>
          <t>Net effective rent</t>
        </is>
      </c>
      <c r="K18" s="14" t="inlineStr">
        <is>
          <t>Asking $/SF</t>
        </is>
      </c>
      <c r="L18" s="14" t="inlineStr">
        <is>
          <t>Occupancy</t>
        </is>
      </c>
      <c r="M18" s="14" t="inlineStr">
        <is>
          <t>As-of date</t>
        </is>
      </c>
      <c r="N18" s="14" t="inlineStr">
        <is>
          <t>Source</t>
        </is>
      </c>
    </row>
    <row r="19">
      <c r="A19" s="5" t="inlineStr">
        <is>
          <t>Pebble Creek</t>
        </is>
      </c>
      <c r="B19" s="10" t="n">
        <v>1.5</v>
      </c>
      <c r="C19" s="8" t="n">
        <v>1985</v>
      </c>
      <c r="D19" s="5" t="inlineStr">
        <is>
          <t>1BR — lowest five of 1 available</t>
        </is>
      </c>
      <c r="E19" s="15" t="n">
        <v>1</v>
      </c>
      <c r="F19" s="12" t="n"/>
      <c r="G19" s="7" t="n">
        <v>630</v>
      </c>
      <c r="H19" s="7" t="n">
        <v>1150</v>
      </c>
      <c r="I19" s="7" t="n">
        <v>0</v>
      </c>
      <c r="J19" s="7" t="n">
        <v>1150</v>
      </c>
      <c r="K19" s="16">
        <f>IFERROR(H19/G19,"")</f>
        <v/>
      </c>
      <c r="L19" s="12" t="n"/>
      <c r="M19" s="17" t="n">
        <v>46295</v>
      </c>
      <c r="N19" s="5" t="inlineStr">
        <is>
          <t>own weekly scrape</t>
        </is>
      </c>
    </row>
    <row r="20">
      <c r="A20" s="5" t="inlineStr">
        <is>
          <t>Pebble Creek</t>
        </is>
      </c>
      <c r="B20" s="10" t="n">
        <v>1.5</v>
      </c>
      <c r="C20" s="8" t="n">
        <v>1985</v>
      </c>
      <c r="D20" s="5" t="inlineStr">
        <is>
          <t>2BR — lowest five of 1 available</t>
        </is>
      </c>
      <c r="E20" s="15" t="n">
        <v>2</v>
      </c>
      <c r="F20" s="12" t="n"/>
      <c r="G20" s="7" t="n">
        <v>780</v>
      </c>
      <c r="H20" s="7" t="n">
        <v>1425</v>
      </c>
      <c r="I20" s="7" t="n">
        <v>0</v>
      </c>
      <c r="J20" s="7" t="n">
        <v>1425</v>
      </c>
      <c r="K20" s="16">
        <f>IFERROR(H20/G20,"")</f>
        <v/>
      </c>
      <c r="L20" s="12" t="n"/>
      <c r="M20" s="17" t="n">
        <v>46295</v>
      </c>
      <c r="N20" s="5" t="inlineStr">
        <is>
          <t>own weekly scrape</t>
        </is>
      </c>
    </row>
    <row r="21">
      <c r="A21" s="5" t="inlineStr">
        <is>
          <t>Gilbert Greens Apartments</t>
        </is>
      </c>
      <c r="B21" s="10" t="n">
        <v>1.63</v>
      </c>
      <c r="C21" s="8" t="n">
        <v>1985</v>
      </c>
      <c r="D21" s="5" t="inlineStr">
        <is>
          <t>1BR — lowest five of 5 available</t>
        </is>
      </c>
      <c r="E21" s="15" t="n">
        <v>1</v>
      </c>
      <c r="F21" s="12" t="n"/>
      <c r="G21" s="7" t="n">
        <v>605</v>
      </c>
      <c r="H21" s="7" t="n">
        <v>1230</v>
      </c>
      <c r="I21" s="7" t="n">
        <v>94.3</v>
      </c>
      <c r="J21" s="7" t="n">
        <v>1135.7</v>
      </c>
      <c r="K21" s="16">
        <f>IFERROR(H21/G21,"")</f>
        <v/>
      </c>
      <c r="L21" s="12" t="n"/>
      <c r="M21" s="17" t="n">
        <v>46294</v>
      </c>
      <c r="N21" s="5" t="inlineStr">
        <is>
          <t>own weekly scrape</t>
        </is>
      </c>
    </row>
    <row r="22">
      <c r="A22" s="5" t="inlineStr">
        <is>
          <t>Gilbert Greens Apartments</t>
        </is>
      </c>
      <c r="B22" s="10" t="n">
        <v>1.63</v>
      </c>
      <c r="C22" s="8" t="n">
        <v>1985</v>
      </c>
      <c r="D22" s="5" t="inlineStr">
        <is>
          <t>2BR — lowest five of 1 available</t>
        </is>
      </c>
      <c r="E22" s="15" t="n">
        <v>2</v>
      </c>
      <c r="F22" s="12" t="n"/>
      <c r="G22" s="7" t="n">
        <v>808</v>
      </c>
      <c r="H22" s="7" t="n">
        <v>1425</v>
      </c>
      <c r="I22" s="7" t="n">
        <v>110</v>
      </c>
      <c r="J22" s="7" t="n">
        <v>1315</v>
      </c>
      <c r="K22" s="16">
        <f>IFERROR(H22/G22,"")</f>
        <v/>
      </c>
      <c r="L22" s="12" t="n"/>
      <c r="M22" s="17" t="n">
        <v>46294</v>
      </c>
      <c r="N22" s="5" t="inlineStr">
        <is>
          <t>own weekly scrape</t>
        </is>
      </c>
    </row>
    <row r="23">
      <c r="A23" s="5" t="inlineStr">
        <is>
          <t>Mesa Station</t>
        </is>
      </c>
      <c r="B23" s="10" t="n">
        <v>1.63</v>
      </c>
      <c r="C23" s="8" t="n">
        <v>1984</v>
      </c>
      <c r="D23" s="5" t="inlineStr">
        <is>
          <t>1BR — lowest five of 12 available</t>
        </is>
      </c>
      <c r="E23" s="15" t="n">
        <v>1</v>
      </c>
      <c r="F23" s="12" t="n"/>
      <c r="G23" s="7" t="n">
        <v>570</v>
      </c>
      <c r="H23" s="7" t="n">
        <v>953.2</v>
      </c>
      <c r="I23" s="7" t="n">
        <v>0</v>
      </c>
      <c r="J23" s="7" t="n">
        <v>953.2</v>
      </c>
      <c r="K23" s="16">
        <f>IFERROR(H23/G23,"")</f>
        <v/>
      </c>
      <c r="L23" s="12" t="n"/>
      <c r="M23" s="17" t="n">
        <v>46294</v>
      </c>
      <c r="N23" s="5" t="inlineStr">
        <is>
          <t>own weekly scrape</t>
        </is>
      </c>
    </row>
    <row r="24">
      <c r="A24" s="5" t="inlineStr">
        <is>
          <t>Mesa Station</t>
        </is>
      </c>
      <c r="B24" s="10" t="n">
        <v>1.63</v>
      </c>
      <c r="C24" s="8" t="n">
        <v>1984</v>
      </c>
      <c r="D24" s="5" t="inlineStr">
        <is>
          <t>2BR — lowest five of 29 available</t>
        </is>
      </c>
      <c r="E24" s="15" t="n">
        <v>2</v>
      </c>
      <c r="F24" s="12" t="n"/>
      <c r="G24" s="7" t="n">
        <v>686</v>
      </c>
      <c r="H24" s="7" t="n">
        <v>990.2</v>
      </c>
      <c r="I24" s="7" t="n">
        <v>0</v>
      </c>
      <c r="J24" s="7" t="n">
        <v>990.2</v>
      </c>
      <c r="K24" s="16">
        <f>IFERROR(H24/G24,"")</f>
        <v/>
      </c>
      <c r="L24" s="12" t="n"/>
      <c r="M24" s="17" t="n">
        <v>46294</v>
      </c>
      <c r="N24" s="5" t="inlineStr">
        <is>
          <t>own weekly scrape</t>
        </is>
      </c>
    </row>
    <row r="25">
      <c r="A25" s="5" t="inlineStr">
        <is>
          <t>Mesa Station</t>
        </is>
      </c>
      <c r="B25" s="10" t="n">
        <v>1.63</v>
      </c>
      <c r="C25" s="8" t="n">
        <v>1984</v>
      </c>
      <c r="D25" s="5" t="inlineStr">
        <is>
          <t>2BR — lowest five of 8 available</t>
        </is>
      </c>
      <c r="E25" s="15" t="n">
        <v>2</v>
      </c>
      <c r="F25" s="12" t="n"/>
      <c r="G25" s="7" t="n">
        <v>771</v>
      </c>
      <c r="H25" s="7" t="n">
        <v>1130</v>
      </c>
      <c r="I25" s="7" t="n">
        <v>0</v>
      </c>
      <c r="J25" s="7" t="n">
        <v>1130</v>
      </c>
      <c r="K25" s="16">
        <f>IFERROR(H25/G25,"")</f>
        <v/>
      </c>
      <c r="L25" s="12" t="n"/>
      <c r="M25" s="17" t="n">
        <v>46294</v>
      </c>
      <c r="N25" s="5" t="inlineStr">
        <is>
          <t>own weekly scrape</t>
        </is>
      </c>
    </row>
    <row r="26">
      <c r="A26" s="5" t="inlineStr">
        <is>
          <t>Dana Park Apartments</t>
        </is>
      </c>
      <c r="B26" s="10" t="n">
        <v>1.72</v>
      </c>
      <c r="C26" s="8" t="n">
        <v>1986</v>
      </c>
      <c r="D26" s="5" t="inlineStr">
        <is>
          <t>1BR — lowest five of 1 available</t>
        </is>
      </c>
      <c r="E26" s="15" t="n">
        <v>1</v>
      </c>
      <c r="F26" s="12" t="n"/>
      <c r="G26" s="7" t="n">
        <v>722</v>
      </c>
      <c r="H26" s="7" t="n">
        <v>1245</v>
      </c>
      <c r="I26" s="7" t="n">
        <v>0</v>
      </c>
      <c r="J26" s="7" t="n">
        <v>1245</v>
      </c>
      <c r="K26" s="16">
        <f>IFERROR(H26/G26,"")</f>
        <v/>
      </c>
      <c r="L26" s="12" t="n"/>
      <c r="M26" s="17" t="n">
        <v>46295</v>
      </c>
      <c r="N26" s="5" t="inlineStr">
        <is>
          <t>own weekly scrape</t>
        </is>
      </c>
    </row>
    <row r="27">
      <c r="A27" s="5" t="inlineStr">
        <is>
          <t>Dana Park Apartments</t>
        </is>
      </c>
      <c r="B27" s="10" t="n">
        <v>1.72</v>
      </c>
      <c r="C27" s="8" t="n">
        <v>1986</v>
      </c>
      <c r="D27" s="5" t="inlineStr">
        <is>
          <t>2BR — lowest five of 1 available</t>
        </is>
      </c>
      <c r="E27" s="15" t="n">
        <v>2</v>
      </c>
      <c r="F27" s="12" t="n"/>
      <c r="G27" s="7" t="n">
        <v>1025</v>
      </c>
      <c r="H27" s="7" t="n">
        <v>1599</v>
      </c>
      <c r="I27" s="7" t="n">
        <v>0</v>
      </c>
      <c r="J27" s="7" t="n">
        <v>1599</v>
      </c>
      <c r="K27" s="16">
        <f>IFERROR(H27/G27,"")</f>
        <v/>
      </c>
      <c r="L27" s="12" t="n"/>
      <c r="M27" s="17" t="n">
        <v>46295</v>
      </c>
      <c r="N27" s="5" t="inlineStr">
        <is>
          <t>own weekly scrape</t>
        </is>
      </c>
    </row>
    <row r="28">
      <c r="A28" s="5" t="inlineStr">
        <is>
          <t>Dana Park Apartments</t>
        </is>
      </c>
      <c r="B28" s="10" t="n">
        <v>1.72</v>
      </c>
      <c r="C28" s="8" t="n">
        <v>1986</v>
      </c>
      <c r="D28" s="5" t="inlineStr">
        <is>
          <t>2BR — lowest five of 1 available</t>
        </is>
      </c>
      <c r="E28" s="15" t="n">
        <v>2</v>
      </c>
      <c r="F28" s="12" t="n"/>
      <c r="G28" s="7" t="n">
        <v>1067</v>
      </c>
      <c r="H28" s="7" t="n">
        <v>1695</v>
      </c>
      <c r="I28" s="7" t="n">
        <v>0</v>
      </c>
      <c r="J28" s="7" t="n">
        <v>1695</v>
      </c>
      <c r="K28" s="16">
        <f>IFERROR(H28/G28,"")</f>
        <v/>
      </c>
      <c r="L28" s="12" t="n"/>
      <c r="M28" s="17" t="n">
        <v>46295</v>
      </c>
      <c r="N28" s="5" t="inlineStr">
        <is>
          <t>own weekly scrape</t>
        </is>
      </c>
    </row>
    <row r="29">
      <c r="A29" s="5" t="inlineStr">
        <is>
          <t>Astero Mesa East</t>
        </is>
      </c>
      <c r="B29" s="10" t="n">
        <v>1.8</v>
      </c>
      <c r="C29" s="8" t="n">
        <v>1987</v>
      </c>
      <c r="D29" s="5" t="inlineStr">
        <is>
          <t>2BR — lowest five of 1 available</t>
        </is>
      </c>
      <c r="E29" s="15" t="n">
        <v>2</v>
      </c>
      <c r="F29" s="12" t="n"/>
      <c r="G29" s="7" t="n">
        <v>900</v>
      </c>
      <c r="H29" s="7" t="n">
        <v>1399</v>
      </c>
      <c r="I29" s="7" t="n">
        <v>0</v>
      </c>
      <c r="J29" s="7" t="n">
        <v>1399</v>
      </c>
      <c r="K29" s="16">
        <f>IFERROR(H29/G29,"")</f>
        <v/>
      </c>
      <c r="L29" s="12" t="n"/>
      <c r="M29" s="17" t="n">
        <v>46294</v>
      </c>
      <c r="N29" s="5" t="inlineStr">
        <is>
          <t>own weekly scrape</t>
        </is>
      </c>
    </row>
    <row r="30">
      <c r="A30" s="5" t="inlineStr">
        <is>
          <t>Astero Mesa East</t>
        </is>
      </c>
      <c r="B30" s="10" t="n">
        <v>1.8</v>
      </c>
      <c r="C30" s="8" t="n">
        <v>1987</v>
      </c>
      <c r="D30" s="5" t="inlineStr">
        <is>
          <t>2BR — lowest five of 1 available</t>
        </is>
      </c>
      <c r="E30" s="15" t="n">
        <v>2</v>
      </c>
      <c r="F30" s="12" t="n"/>
      <c r="G30" s="7" t="n">
        <v>1044</v>
      </c>
      <c r="H30" s="7" t="n">
        <v>1449</v>
      </c>
      <c r="I30" s="7" t="n">
        <v>0</v>
      </c>
      <c r="J30" s="7" t="n">
        <v>1449</v>
      </c>
      <c r="K30" s="16">
        <f>IFERROR(H30/G30,"")</f>
        <v/>
      </c>
      <c r="L30" s="12" t="n"/>
      <c r="M30" s="17" t="n">
        <v>46294</v>
      </c>
      <c r="N30" s="5" t="inlineStr">
        <is>
          <t>own weekly scrape</t>
        </is>
      </c>
    </row>
    <row r="31">
      <c r="A31" s="5" t="inlineStr">
        <is>
          <t>Astero Mesa West</t>
        </is>
      </c>
      <c r="B31" s="10" t="n">
        <v>1.81</v>
      </c>
      <c r="C31" s="8" t="n">
        <v>1986</v>
      </c>
      <c r="D31" s="5" t="inlineStr">
        <is>
          <t>1BR — lowest five of 1 available — STALE snapshot (older than the tracker's freshness threshold)</t>
        </is>
      </c>
      <c r="E31" s="15" t="n">
        <v>1</v>
      </c>
      <c r="F31" s="12" t="n"/>
      <c r="G31" s="7" t="n">
        <v>576</v>
      </c>
      <c r="H31" s="7" t="n">
        <v>1049</v>
      </c>
      <c r="I31" s="7" t="n">
        <v>0</v>
      </c>
      <c r="J31" s="7" t="n">
        <v>1049</v>
      </c>
      <c r="K31" s="16">
        <f>IFERROR(H31/G31,"")</f>
        <v/>
      </c>
      <c r="L31" s="12" t="n"/>
      <c r="M31" s="17" t="n">
        <v>46281</v>
      </c>
      <c r="N31" s="5" t="inlineStr">
        <is>
          <t>own weekly scrape</t>
        </is>
      </c>
    </row>
    <row r="32">
      <c r="A32" s="5" t="inlineStr">
        <is>
          <t>Gentrys Walk Apartments</t>
        </is>
      </c>
      <c r="B32" s="10" t="n">
        <v>1.87</v>
      </c>
      <c r="C32" s="8" t="n">
        <v>1986</v>
      </c>
      <c r="D32" s="5" t="inlineStr">
        <is>
          <t>1BR — lowest five of 6 available</t>
        </is>
      </c>
      <c r="E32" s="15" t="n">
        <v>1</v>
      </c>
      <c r="F32" s="12" t="n"/>
      <c r="G32" s="7" t="n">
        <v>500</v>
      </c>
      <c r="H32" s="7" t="n">
        <v>1226.6</v>
      </c>
      <c r="I32" s="7" t="n">
        <v>0</v>
      </c>
      <c r="J32" s="7" t="n">
        <v>1226.6</v>
      </c>
      <c r="K32" s="16">
        <f>IFERROR(H32/G32,"")</f>
        <v/>
      </c>
      <c r="L32" s="12" t="n"/>
      <c r="M32" s="17" t="n">
        <v>46295</v>
      </c>
      <c r="N32" s="5" t="inlineStr">
        <is>
          <t>own weekly scrape</t>
        </is>
      </c>
    </row>
    <row r="33">
      <c r="A33" s="5" t="inlineStr">
        <is>
          <t>Gentrys Walk Apartments</t>
        </is>
      </c>
      <c r="B33" s="10" t="n">
        <v>1.87</v>
      </c>
      <c r="C33" s="8" t="n">
        <v>1986</v>
      </c>
      <c r="D33" s="5" t="inlineStr">
        <is>
          <t>1BR — lowest five of 4 available</t>
        </is>
      </c>
      <c r="E33" s="15" t="n">
        <v>1</v>
      </c>
      <c r="F33" s="12" t="n"/>
      <c r="G33" s="7" t="n">
        <v>700</v>
      </c>
      <c r="H33" s="7" t="n">
        <v>1344.5</v>
      </c>
      <c r="I33" s="7" t="n">
        <v>0</v>
      </c>
      <c r="J33" s="7" t="n">
        <v>1344.5</v>
      </c>
      <c r="K33" s="16">
        <f>IFERROR(H33/G33,"")</f>
        <v/>
      </c>
      <c r="L33" s="12" t="n"/>
      <c r="M33" s="17" t="n">
        <v>46295</v>
      </c>
      <c r="N33" s="5" t="inlineStr">
        <is>
          <t>own weekly scrape</t>
        </is>
      </c>
    </row>
    <row r="34">
      <c r="A34" s="5" t="inlineStr">
        <is>
          <t>Gentrys Walk Apartments</t>
        </is>
      </c>
      <c r="B34" s="10" t="n">
        <v>1.87</v>
      </c>
      <c r="C34" s="8" t="n">
        <v>1986</v>
      </c>
      <c r="D34" s="5" t="inlineStr">
        <is>
          <t>2BR — lowest five of 8 available</t>
        </is>
      </c>
      <c r="E34" s="15" t="n">
        <v>2</v>
      </c>
      <c r="F34" s="12" t="n"/>
      <c r="G34" s="7" t="n">
        <v>920</v>
      </c>
      <c r="H34" s="7" t="n">
        <v>1432.4</v>
      </c>
      <c r="I34" s="7" t="n">
        <v>0</v>
      </c>
      <c r="J34" s="7" t="n">
        <v>1432.4</v>
      </c>
      <c r="K34" s="16">
        <f>IFERROR(H34/G34,"")</f>
        <v/>
      </c>
      <c r="L34" s="12" t="n"/>
      <c r="M34" s="17" t="n">
        <v>46295</v>
      </c>
      <c r="N34" s="5" t="inlineStr">
        <is>
          <t>own weekly scrape</t>
        </is>
      </c>
    </row>
    <row r="35">
      <c r="A35" s="5" t="inlineStr">
        <is>
          <t>The Orchard on Gilbert</t>
        </is>
      </c>
      <c r="B35" s="10" t="n">
        <v>1.89</v>
      </c>
      <c r="C35" s="8" t="n">
        <v>1986</v>
      </c>
      <c r="D35" s="5" t="inlineStr">
        <is>
          <t>1BR — lowest five of 14 available</t>
        </is>
      </c>
      <c r="E35" s="15" t="n">
        <v>1</v>
      </c>
      <c r="F35" s="12" t="n"/>
      <c r="G35" s="7" t="n">
        <v>483</v>
      </c>
      <c r="H35" s="7" t="n">
        <v>1209.4</v>
      </c>
      <c r="I35" s="7" t="n">
        <v>92.8</v>
      </c>
      <c r="J35" s="7" t="n">
        <v>1116.6</v>
      </c>
      <c r="K35" s="16">
        <f>IFERROR(H35/G35,"")</f>
        <v/>
      </c>
      <c r="L35" s="12" t="n"/>
      <c r="M35" s="17" t="n">
        <v>46295</v>
      </c>
      <c r="N35" s="5" t="inlineStr">
        <is>
          <t>own weekly scrape</t>
        </is>
      </c>
    </row>
    <row r="36">
      <c r="A36" s="5" t="inlineStr">
        <is>
          <t>The Orchard on Gilbert</t>
        </is>
      </c>
      <c r="B36" s="10" t="n">
        <v>1.89</v>
      </c>
      <c r="C36" s="8" t="n">
        <v>1986</v>
      </c>
      <c r="D36" s="5" t="inlineStr">
        <is>
          <t>2BR — lowest five of 3 available</t>
        </is>
      </c>
      <c r="E36" s="15" t="n">
        <v>2</v>
      </c>
      <c r="F36" s="12" t="n"/>
      <c r="G36" s="7" t="n">
        <v>865</v>
      </c>
      <c r="H36" s="7" t="n">
        <v>1585</v>
      </c>
      <c r="I36" s="7" t="n">
        <v>121.84</v>
      </c>
      <c r="J36" s="7" t="n">
        <v>1463.16</v>
      </c>
      <c r="K36" s="16">
        <f>IFERROR(H36/G36,"")</f>
        <v/>
      </c>
      <c r="L36" s="12" t="n"/>
      <c r="M36" s="17" t="n">
        <v>46295</v>
      </c>
      <c r="N36" s="5" t="inlineStr">
        <is>
          <t>own weekly scrape</t>
        </is>
      </c>
    </row>
    <row r="37"/>
    <row r="38">
      <c r="A38" s="4" t="inlineStr">
        <is>
          <t>Unit count and year built, by community — each with its source</t>
        </is>
      </c>
      <c r="B38" s="4" t="n"/>
      <c r="C38" s="4" t="n"/>
      <c r="D38" s="4" t="n"/>
      <c r="E38" s="4" t="n"/>
      <c r="F38" s="4" t="n"/>
    </row>
    <row r="39">
      <c r="A39" s="14" t="inlineStr">
        <is>
          <t>Community</t>
        </is>
      </c>
      <c r="B39" s="14" t="inlineStr">
        <is>
          <t>Tier</t>
        </is>
      </c>
      <c r="C39" s="14" t="inlineStr">
        <is>
          <t>Units</t>
        </is>
      </c>
      <c r="D39" s="14" t="inlineStr">
        <is>
          <t>Units from</t>
        </is>
      </c>
      <c r="E39" s="14" t="inlineStr">
        <is>
          <t>Year built</t>
        </is>
      </c>
      <c r="F39" s="14" t="inlineStr">
        <is>
          <t>Year built from</t>
        </is>
      </c>
    </row>
    <row r="40">
      <c r="A40" s="5" t="inlineStr">
        <is>
          <t>Saltera Apartments</t>
        </is>
      </c>
      <c r="B40" s="8" t="n">
        <v>1</v>
      </c>
      <c r="C40" s="7" t="n">
        <v>306</v>
      </c>
      <c r="D40" s="5" t="inlineStr">
        <is>
          <t>Maricopa County, AZ property record, as of 2026-10-05</t>
        </is>
      </c>
      <c r="E40" s="8" t="n">
        <v>1984</v>
      </c>
      <c r="F40" s="5" t="inlineStr">
        <is>
          <t>Maricopa County, AZ property record, as of 2026-10-05</t>
        </is>
      </c>
    </row>
    <row r="41">
      <c r="A41" s="5" t="inlineStr">
        <is>
          <t>The Hamptons</t>
        </is>
      </c>
      <c r="B41" s="8" t="n">
        <v>1</v>
      </c>
      <c r="C41" s="7" t="n">
        <v>249</v>
      </c>
      <c r="D41" s="5" t="inlineStr">
        <is>
          <t>Maricopa County, AZ property record, as of 2026-10-05</t>
        </is>
      </c>
      <c r="E41" s="8" t="n">
        <v>1981</v>
      </c>
      <c r="F41" s="5" t="inlineStr">
        <is>
          <t>Maricopa County, AZ property record, as of 2026-10-05</t>
        </is>
      </c>
    </row>
    <row r="42">
      <c r="A42" s="5" t="inlineStr">
        <is>
          <t>Cielo on Gilbert</t>
        </is>
      </c>
      <c r="B42" s="8" t="n">
        <v>1</v>
      </c>
      <c r="C42" s="7" t="n">
        <v>432</v>
      </c>
      <c r="D42" s="5" t="inlineStr">
        <is>
          <t>Maricopa County, AZ property record, as of 2026-10-05</t>
        </is>
      </c>
      <c r="E42" s="8" t="n">
        <v>1985</v>
      </c>
      <c r="F42" s="5" t="inlineStr">
        <is>
          <t>Maricopa County, AZ property record, as of 2026-10-05</t>
        </is>
      </c>
    </row>
    <row r="43">
      <c r="A43" s="5" t="inlineStr">
        <is>
          <t>The Vance</t>
        </is>
      </c>
      <c r="B43" s="8" t="n">
        <v>1</v>
      </c>
      <c r="C43" s="7" t="n">
        <v>464</v>
      </c>
      <c r="D43" s="5" t="inlineStr">
        <is>
          <t>Maricopa County, AZ property record, as of 2026-10-05</t>
        </is>
      </c>
      <c r="E43" s="8" t="n">
        <v>1986</v>
      </c>
      <c r="F43" s="5" t="inlineStr">
        <is>
          <t>Maricopa County, AZ property record, as of 2026-10-05</t>
        </is>
      </c>
    </row>
    <row r="44">
      <c r="A44" s="5" t="inlineStr">
        <is>
          <t>Lucera Apartments</t>
        </is>
      </c>
      <c r="B44" s="8" t="n">
        <v>1</v>
      </c>
      <c r="C44" s="7" t="n">
        <v>192</v>
      </c>
      <c r="D44" s="5" t="inlineStr">
        <is>
          <t>Maricopa County, AZ property record, as of 2026-10-05</t>
        </is>
      </c>
      <c r="E44" s="8" t="n">
        <v>1986</v>
      </c>
      <c r="F44" s="5" t="inlineStr">
        <is>
          <t>Maricopa County, AZ property record, as of 2026-10-05</t>
        </is>
      </c>
    </row>
    <row r="45">
      <c r="A45" s="5" t="inlineStr">
        <is>
          <t>Pebble Creek</t>
        </is>
      </c>
      <c r="B45" s="8" t="n">
        <v>2</v>
      </c>
      <c r="C45" s="7" t="n">
        <v>122</v>
      </c>
      <c r="D45" s="5" t="inlineStr">
        <is>
          <t>Maricopa County, AZ property record, as of 2026-10-05</t>
        </is>
      </c>
      <c r="E45" s="8" t="n">
        <v>1985</v>
      </c>
      <c r="F45" s="5" t="inlineStr">
        <is>
          <t>Maricopa County, AZ property record, as of 2026-10-05</t>
        </is>
      </c>
    </row>
    <row r="46">
      <c r="A46" s="5" t="inlineStr">
        <is>
          <t>Gilbert Greens Apartments</t>
        </is>
      </c>
      <c r="B46" s="8" t="n">
        <v>2</v>
      </c>
      <c r="C46" s="7" t="n">
        <v>164</v>
      </c>
      <c r="D46" s="5" t="inlineStr">
        <is>
          <t>Maricopa County, AZ property record, as of 2026-10-05</t>
        </is>
      </c>
      <c r="E46" s="8" t="n">
        <v>1985</v>
      </c>
      <c r="F46" s="5" t="inlineStr">
        <is>
          <t>Maricopa County, AZ property record, as of 2026-10-05</t>
        </is>
      </c>
    </row>
    <row r="47">
      <c r="A47" s="5" t="inlineStr">
        <is>
          <t>Mesa Station</t>
        </is>
      </c>
      <c r="B47" s="8" t="n">
        <v>2</v>
      </c>
      <c r="C47" s="7" t="n">
        <v>397</v>
      </c>
      <c r="D47" s="5" t="inlineStr">
        <is>
          <t>Maricopa County, AZ property record, as of 2026-10-05</t>
        </is>
      </c>
      <c r="E47" s="8" t="n">
        <v>1984</v>
      </c>
      <c r="F47" s="5" t="inlineStr">
        <is>
          <t>Maricopa County, AZ property record, as of 2026-10-05</t>
        </is>
      </c>
    </row>
    <row r="48">
      <c r="A48" s="5" t="inlineStr">
        <is>
          <t>Dana Park Apartments</t>
        </is>
      </c>
      <c r="B48" s="8" t="n">
        <v>2</v>
      </c>
      <c r="C48" s="7" t="n">
        <v>222</v>
      </c>
      <c r="D48" s="5" t="inlineStr">
        <is>
          <t>Maricopa County, AZ property record, as of 2026-10-05</t>
        </is>
      </c>
      <c r="E48" s="8" t="n">
        <v>1986</v>
      </c>
      <c r="F48" s="5" t="inlineStr">
        <is>
          <t>Maricopa County, AZ property record, as of 2026-10-05</t>
        </is>
      </c>
    </row>
    <row r="49">
      <c r="A49" s="5" t="inlineStr">
        <is>
          <t>Astero Mesa East</t>
        </is>
      </c>
      <c r="B49" s="8" t="n">
        <v>2</v>
      </c>
      <c r="C49" s="5" t="inlineStr">
        <is>
          <t>MISSING</t>
        </is>
      </c>
      <c r="D49" s="5" t="inlineStr">
        <is>
          <t>No public record; the licensed count is held back</t>
        </is>
      </c>
      <c r="E49" s="8" t="n">
        <v>1987</v>
      </c>
      <c r="F49" s="5" t="inlineStr">
        <is>
          <t>community registry (third-party market data)</t>
        </is>
      </c>
    </row>
    <row r="50">
      <c r="A50" s="5" t="inlineStr">
        <is>
          <t>Astero Mesa West</t>
        </is>
      </c>
      <c r="B50" s="8" t="n">
        <v>2</v>
      </c>
      <c r="C50" s="5" t="inlineStr">
        <is>
          <t>MISSING</t>
        </is>
      </c>
      <c r="D50" s="5" t="inlineStr">
        <is>
          <t>No public record; the licensed count is held back</t>
        </is>
      </c>
      <c r="E50" s="8" t="n">
        <v>1986</v>
      </c>
      <c r="F50" s="5" t="inlineStr">
        <is>
          <t>community registry (third-party market data)</t>
        </is>
      </c>
    </row>
    <row r="51">
      <c r="A51" s="5" t="inlineStr">
        <is>
          <t>Gentrys Walk Apartments</t>
        </is>
      </c>
      <c r="B51" s="8" t="n">
        <v>2</v>
      </c>
      <c r="C51" s="7" t="n">
        <v>176</v>
      </c>
      <c r="D51" s="5" t="inlineStr">
        <is>
          <t>Maricopa County, AZ property record, as of 2026-10-05</t>
        </is>
      </c>
      <c r="E51" s="8" t="n">
        <v>1986</v>
      </c>
      <c r="F51" s="5" t="inlineStr">
        <is>
          <t>Maricopa County, AZ property record, as of 2026-10-05</t>
        </is>
      </c>
    </row>
    <row r="52">
      <c r="A52" s="5" t="inlineStr">
        <is>
          <t>The Orchard on Gilbert</t>
        </is>
      </c>
      <c r="B52" s="8" t="n">
        <v>2</v>
      </c>
      <c r="C52" s="7" t="n">
        <v>130</v>
      </c>
      <c r="D52" s="5" t="inlineStr">
        <is>
          <t>Maricopa County, AZ property record, as of 2026-10-05</t>
        </is>
      </c>
      <c r="E52" s="8" t="n">
        <v>1986</v>
      </c>
      <c r="F52" s="5" t="inlineStr">
        <is>
          <t>Maricopa County, AZ property record, as of 2026-10-05</t>
        </is>
      </c>
    </row>
    <row r="53"/>
    <row r="54">
      <c r="A54" s="4" t="inlineStr">
        <is>
          <t>By bed count — like for like</t>
        </is>
      </c>
      <c r="B54" s="4" t="n"/>
      <c r="C54" s="4" t="n"/>
      <c r="D54" s="4" t="n"/>
      <c r="E54" s="4" t="n"/>
    </row>
    <row r="55">
      <c r="A55" s="14" t="inlineStr">
        <is>
          <t>Beds</t>
        </is>
      </c>
      <c r="B55" s="14" t="inlineStr">
        <is>
          <t>Communities</t>
        </is>
      </c>
      <c r="C55" s="14" t="inlineStr">
        <is>
          <t>Plans</t>
        </is>
      </c>
      <c r="D55" s="14" t="inlineStr">
        <is>
          <t>Avg asking</t>
        </is>
      </c>
      <c r="E55" s="14" t="inlineStr">
        <is>
          <t>Avg net effective</t>
        </is>
      </c>
    </row>
    <row r="56">
      <c r="A56" s="5" t="inlineStr">
        <is>
          <t>1 bed</t>
        </is>
      </c>
      <c r="B56" s="7" t="n">
        <v>12</v>
      </c>
      <c r="C56" s="7" t="n">
        <v>14</v>
      </c>
      <c r="D56" s="7" t="n">
        <v>1160.167857142857</v>
      </c>
      <c r="E56" s="7" t="n">
        <v>1140.007857142857</v>
      </c>
    </row>
    <row r="57">
      <c r="A57" s="5" t="inlineStr">
        <is>
          <t>2 bed</t>
        </is>
      </c>
      <c r="B57" s="7" t="n">
        <v>9</v>
      </c>
      <c r="C57" s="7" t="n">
        <v>12</v>
      </c>
      <c r="D57" s="7" t="n">
        <v>1394.05</v>
      </c>
      <c r="E57" s="7" t="n">
        <v>1374.73</v>
      </c>
    </row>
    <row r="58"/>
    <row r="59">
      <c r="A59" s="4" t="inlineStr">
        <is>
          <t>Subject versus comp set — detailed tiers only</t>
        </is>
      </c>
      <c r="B59" s="4" t="n"/>
      <c r="C59" s="4" t="n"/>
      <c r="D59" s="4" t="n"/>
    </row>
    <row r="60">
      <c r="A60" s="5" t="inlineStr">
        <is>
          <t>Subject market rent</t>
        </is>
      </c>
      <c r="B60" s="7" t="n">
        <v>1344.6</v>
      </c>
      <c r="C60" s="6" t="inlineStr">
        <is>
          <t>Unit-weighted market rent for model, whole property.</t>
        </is>
      </c>
    </row>
    <row r="61">
      <c r="A61" s="5" t="inlineStr">
        <is>
          <t>Comp-set average asking</t>
        </is>
      </c>
      <c r="B61" s="7">
        <f>IFERROR(AVERAGE(H8:H15,H19:H36),"")</f>
        <v/>
      </c>
      <c r="C61" s="6" t="inlineStr">
        <is>
          <t>Over 13 communities in the detailed tiers (top 5 plus next 15) — never the whole radius.</t>
        </is>
      </c>
    </row>
    <row r="62">
      <c r="A62" s="5" t="inlineStr">
        <is>
          <t>Comp-set average net effective</t>
        </is>
      </c>
      <c r="B62" s="7">
        <f>IFERROR(AVERAGE(J8:J15,J19:J36),"")</f>
        <v/>
      </c>
    </row>
    <row r="63">
      <c r="A63" s="5" t="inlineStr">
        <is>
          <t>Comp set, mix-matched</t>
        </is>
      </c>
      <c r="B63" s="7" t="n">
        <v>1255.140553797469</v>
      </c>
      <c r="C63" s="6" t="inlineStr">
        <is>
          <t>Each bed count's comp net-effective weighted by the subject's own unit mix, so both sides describe the same product.</t>
        </is>
      </c>
    </row>
    <row r="64">
      <c r="A64" s="5" t="inlineStr">
        <is>
          <t>Subject rent, same bed counts</t>
        </is>
      </c>
      <c r="B64" s="7" t="n">
        <v>1314.301989343287</v>
      </c>
      <c r="C64" s="6" t="inlineStr">
        <is>
          <t>Restricted to the bed counts the comp set covers: [1, 2].</t>
        </is>
      </c>
    </row>
    <row r="65">
      <c r="A65" s="5" t="inlineStr">
        <is>
          <t>Mix coverage</t>
        </is>
      </c>
      <c r="B65" s="11" t="n">
        <v>0.9461077844311377</v>
      </c>
      <c r="C65" s="6" t="inlineStr">
        <is>
          <t>Share of the subject's units actually compared, by bed count and priced plan.</t>
        </is>
      </c>
    </row>
    <row r="66">
      <c r="A66" s="5" t="inlineStr">
        <is>
          <t>Subject vs comp set (mix-matched)</t>
        </is>
      </c>
      <c r="B66" s="11">
        <f>IFERROR(B64/B63-1,"")</f>
        <v/>
      </c>
      <c r="C66" s="6" t="inlineStr">
        <is>
          <t>Negative means the subject is underwritten BELOW the market — mark-to-market room rather than a stretch.</t>
        </is>
      </c>
    </row>
    <row r="67"/>
    <row r="68">
      <c r="A68" s="4" t="inlineStr">
        <is>
          <t>Two comp sets, selected identically except for the vintage test</t>
        </is>
      </c>
      <c r="B68" s="4" t="n"/>
      <c r="C68" s="4" t="n"/>
      <c r="D68" s="4" t="n"/>
      <c r="E68" s="4" t="n"/>
    </row>
    <row r="69">
      <c r="A69" s="6" t="inlineStr">
        <is>
          <t>Held fixed in both: candidate pool, product test, tracker comp exclusions, radius, closest-20 cap, per-community rent rules, mix weighting. Varied: the +/-10-year vintage test only.</t>
        </is>
      </c>
    </row>
    <row r="70">
      <c r="A70" s="14" t="inlineStr">
        <is>
          <t>Comp set</t>
        </is>
      </c>
      <c r="B70" s="14" t="inlineStr">
        <is>
          <t>Communities</t>
        </is>
      </c>
      <c r="C70" s="14" t="inlineStr">
        <is>
          <t>Vintages</t>
        </is>
      </c>
      <c r="D70" s="14" t="inlineStr">
        <is>
          <t>Comp net effective</t>
        </is>
      </c>
      <c r="E70" s="14" t="inlineStr">
        <is>
          <t>Subject reads</t>
        </is>
      </c>
    </row>
    <row r="71">
      <c r="A71" s="5" t="inlineStr">
        <is>
          <t>A — vintage test ON</t>
        </is>
      </c>
      <c r="B71" s="7" t="n">
        <v>13</v>
      </c>
      <c r="C71" s="5" t="inlineStr">
        <is>
          <t>1981–1987</t>
        </is>
      </c>
      <c r="D71" s="7" t="n">
        <v>1255.140553797469</v>
      </c>
      <c r="E71" s="11" t="n">
        <v>0.04713530717083714</v>
      </c>
    </row>
    <row r="72">
      <c r="A72" s="5" t="inlineStr">
        <is>
          <t>B — vintage test OFF</t>
        </is>
      </c>
      <c r="B72" s="7" t="n">
        <v>17</v>
      </c>
      <c r="C72" s="5" t="inlineStr">
        <is>
          <t>1981–2018</t>
        </is>
      </c>
      <c r="D72" s="7" t="n">
        <v>1303.423449367089</v>
      </c>
      <c r="E72" s="11" t="n">
        <v>0.008346128789903817</v>
      </c>
    </row>
    <row r="73">
      <c r="A73" s="18" t="inlineStr">
        <is>
          <t>Difference between the two sets</t>
        </is>
      </c>
      <c r="B73" s="19" t="n"/>
      <c r="C73" s="19" t="n"/>
      <c r="D73" s="20" t="n">
        <v>48.28289556962</v>
      </c>
      <c r="E73" s="21" t="n">
        <v>0.03878917838093332</v>
      </c>
    </row>
    <row r="74"/>
    <row r="75">
      <c r="A75" s="5" t="inlineStr">
        <is>
          <t>In B but not A</t>
        </is>
      </c>
      <c r="B75" s="5" t="inlineStr">
        <is>
          <t>Craft at Gilbert and Baseline, The Premiere at Dana Park, The Village at Lindsay Park Apartments, Vista Grove</t>
        </is>
      </c>
    </row>
    <row r="76">
      <c r="A76" s="5" t="inlineStr">
        <is>
          <t>In A but not B</t>
        </is>
      </c>
      <c r="B76" s="5" t="inlineStr">
        <is>
          <t>—</t>
        </is>
      </c>
    </row>
    <row r="77">
      <c r="A77" s="6" t="inlineStr">
        <is>
          <t>Both figures are weighted by this property's own unit mix and computed over the same bed counts, so the two rows describe the same product. This is what these two sets measured on this date; it is not an estimate of what vintage is worth in this market.</t>
        </is>
      </c>
    </row>
    <row r="78"/>
    <row r="79">
      <c r="A79" s="4" t="inlineStr">
        <is>
          <t>Stated in the offering memorandum</t>
        </is>
      </c>
      <c r="B79" s="4" t="n"/>
      <c r="C79" s="4" t="n"/>
      <c r="D79" s="4" t="n"/>
      <c r="E79" s="4" t="n"/>
      <c r="F79" s="4" t="n"/>
      <c r="G79" s="4" t="n"/>
      <c r="H79" s="4" t="n"/>
      <c r="I79" s="4" t="n"/>
      <c r="J79" s="4" t="n"/>
    </row>
    <row r="80">
      <c r="A80" s="2" t="inlineStr">
        <is>
          <t>The memorandum's stated comparables are withheld: they would place the real asset.</t>
        </is>
      </c>
    </row>
    <row r="81">
      <c r="A81" s="6" t="inlineStr">
        <is>
          <t>Retail for-sale comps are not part of this demo. Sale comparables shown here are the whole-community trades the memorandum itself cites.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42" customWidth="1" min="1" max="1"/>
    <col width="42" customWidth="1" min="2" max="2"/>
    <col width="42" customWidth="1" min="3" max="3"/>
    <col width="42" customWidth="1" min="4" max="4"/>
  </cols>
  <sheetData>
    <row r="1">
      <c r="A1" s="1" t="inlineStr">
        <is>
          <t>Property tax</t>
        </is>
      </c>
    </row>
    <row r="2">
      <c r="A2" s="2" t="inlineStr">
        <is>
          <t>Sample Mesa Apt — as of 2026-08-31</t>
        </is>
      </c>
    </row>
    <row r="3">
      <c r="A3" s="2" t="inlineStr">
        <is>
          <t>Rates as actually billed, not statutory or effective. The current-year block is checked against the bill the offering memorandum states — the seller's figure, not the county's; the assumption block is what a buyer should carry at the illustrative price.</t>
        </is>
      </c>
    </row>
    <row r="4">
      <c r="A4" s="3" t="n"/>
      <c r="B4" s="3" t="n"/>
      <c r="C4" s="3" t="n"/>
      <c r="D4" s="3" t="n"/>
      <c r="E4" s="3" t="n"/>
      <c r="F4" s="3" t="n"/>
      <c r="G4" s="3" t="n"/>
      <c r="H4" s="3" t="n"/>
    </row>
    <row r="5">
      <c r="A5" s="4" t="inlineStr">
        <is>
          <t>The rate, as billed</t>
        </is>
      </c>
      <c r="B5" s="4" t="n"/>
      <c r="C5" s="4" t="n"/>
      <c r="D5" s="4" t="n"/>
    </row>
    <row r="6">
      <c r="A6" s="5" t="inlineStr">
        <is>
          <t>Parcel</t>
        </is>
      </c>
      <c r="B6" s="5" t="inlineStr">
        <is>
          <t>301-04-002K</t>
        </is>
      </c>
      <c r="C6" s="6" t="inlineStr">
        <is>
          <t>As stated in the offering memorandum, not a county record.</t>
        </is>
      </c>
      <c r="D6" s="6" t="inlineStr">
        <is>
          <t>Sample Property Offering Memorandum.pdf — p.10</t>
        </is>
      </c>
    </row>
    <row r="7">
      <c r="A7" s="5" t="inlineStr">
        <is>
          <t>Tax area code</t>
        </is>
      </c>
      <c r="B7" s="5" t="inlineStr">
        <is>
          <t>Internal pipeline only</t>
        </is>
      </c>
      <c r="C7" s="6" t="inlineStr">
        <is>
          <t>See parcel: read off the county assessor's portal by the internal pipeline only.</t>
        </is>
      </c>
      <c r="D7" s="6" t="inlineStr">
        <is>
          <t>Internal pipeline only</t>
        </is>
      </c>
    </row>
    <row r="8">
      <c r="A8" s="5" t="inlineStr">
        <is>
          <t>Combined rate (per $100 of assessed value)</t>
        </is>
      </c>
      <c r="B8" s="10" t="n">
        <v>10.2573</v>
      </c>
      <c r="C8" s="6" t="inlineStr">
        <is>
          <t>Rate as actually billed — not a statutory or effective rate.</t>
        </is>
      </c>
      <c r="D8" s="6" t="inlineStr">
        <is>
          <t>Vendored county rate table — property_tax_table.COUNTY_RATES[('AZ', 'maricopa')]</t>
        </is>
      </c>
    </row>
    <row r="9">
      <c r="A9" s="5" t="inlineStr">
        <is>
          <t>Assessment ratio (legal class)</t>
        </is>
      </c>
      <c r="B9" s="11" t="n">
        <v>0.1</v>
      </c>
      <c r="D9" s="6" t="inlineStr">
        <is>
          <t>Vendored county rate table — property_tax_table.STATE_RULES['AZ']</t>
        </is>
      </c>
    </row>
    <row r="10">
      <c r="A10" s="5" t="inlineStr">
        <is>
          <t>Rate evidence</t>
        </is>
      </c>
      <c r="B10" s="12" t="n"/>
      <c r="C10" s="6" t="inlineStr">
        <is>
          <t>Vendored county rate table: 10.2573 per $100 of assessed value, tax year 2025 — Tax area code 971300 — City of Phoenix / Deer Valley Unified School District #97: Primary rate 6.7007; Secondary rate 3.5566. Source: Maricopa County, '2025 Tax Rates, Maricopa County, Arizona' (the treasurer's rate table by tax area code), row 971300: primary 6.7007, approx residential primary 5.1401, secondary 3.5566 (maricopa.gov/5160/Tax-Levy-and-Rates — Tax Rate 2025 PDF). Verified 2026-09-04. The parcel's own tax district decides; this is the representative stack for the county. Maricopa publishes rates per tax area code and they vary by district: area 591300 (City of Phoenix / Laveen ESD #59) is 15.7387 in the same table. The parcel's own tax area decides. The 'approx residential primary' column is the owner-occupied rebate and does not apply to a rental. Ratio 10% — legal class 4.2, residential rental (A.R.S. sec. 42-15003 (class four assessed at 10%); A.R.S. sec. 42-12004 (class four includes residential rental property)). The upload demo reaches no county portal: the parcel, tax area code, assessor's value and billed amount are not verified against one, and read MISSING unless an uploaded document stated them. The rate on file is a representative district stack for the county, not the parcel's own. The offering memorandum stated the parcel (301-04-002K); it is kept as stated and not verified against a county portal. The offering memorandum stated the billed amount ($249,122); it is kept as stated and not verified against a county portal. The offering memorandum stated the bill's tax year (2025); it is kept as stated and not verified against a county portal.</t>
        </is>
      </c>
    </row>
    <row r="11"/>
    <row r="12">
      <c r="A12" s="4" t="inlineStr">
        <is>
          <t>Current year — computed, then checked against the bill</t>
        </is>
      </c>
      <c r="B12" s="4" t="n"/>
      <c r="C12" s="4" t="n"/>
      <c r="D12" s="4" t="n"/>
    </row>
    <row r="13">
      <c r="A13" s="5" t="inlineStr">
        <is>
          <t>Assessed-value basis</t>
        </is>
      </c>
      <c r="B13" s="12" t="n"/>
      <c r="C13" s="6" t="inlineStr">
        <is>
          <t>Limited property value (LPV), per the county assessor</t>
        </is>
      </c>
      <c r="D13" s="6" t="inlineStr">
        <is>
          <t>Internal pipeline only</t>
        </is>
      </c>
    </row>
    <row r="14">
      <c r="A14" s="5" t="inlineStr">
        <is>
          <t>Assessment ratio</t>
        </is>
      </c>
      <c r="B14" s="11" t="n">
        <v>0.1</v>
      </c>
    </row>
    <row r="15">
      <c r="A15" s="5" t="inlineStr">
        <is>
          <t>Assessed value</t>
        </is>
      </c>
      <c r="B15" s="7">
        <f>B13*B14</f>
        <v/>
      </c>
      <c r="C15" s="6" t="inlineStr">
        <is>
          <t>Basis times the legal-class ratio.</t>
        </is>
      </c>
    </row>
    <row r="16">
      <c r="A16" s="5" t="inlineStr">
        <is>
          <t>Combined rate</t>
        </is>
      </c>
      <c r="B16" s="10" t="n">
        <v>10.2573</v>
      </c>
    </row>
    <row r="17">
      <c r="A17" s="5" t="inlineStr">
        <is>
          <t>Rate divisor (per)</t>
        </is>
      </c>
      <c r="B17" s="7" t="n">
        <v>100</v>
      </c>
      <c r="C17" s="6" t="inlineStr">
        <is>
          <t>The rate's unit. Never defaulted: it decides whether the rate is per $100 or per $1,000.</t>
        </is>
      </c>
    </row>
    <row r="18">
      <c r="A18" s="5" t="inlineStr">
        <is>
          <t>Exemption</t>
        </is>
      </c>
      <c r="B18" s="7" t="n">
        <v>0</v>
      </c>
      <c r="C18" s="6" t="inlineStr">
        <is>
          <t>Normalized: an unstated exemption is zero here, which is what the computed figure assumes.</t>
        </is>
      </c>
      <c r="D18" s="6" t="inlineStr">
        <is>
          <t>Internal pipeline only</t>
        </is>
      </c>
    </row>
    <row r="19">
      <c r="A19" s="5" t="inlineStr">
        <is>
          <t>Computed annual tax</t>
        </is>
      </c>
      <c r="B19" s="7">
        <f>IF(AND(ISNUMBER(B15),ISNUMBER(B16),ISNUMBER(B17)),MAX(0,B15*B16/B17-B18),"MISSING")</f>
        <v/>
      </c>
      <c r="C19" s="6" t="inlineStr">
        <is>
          <t>Assessed value times rate over the divisor, less any exemption. A missing divisor reads MISSING rather than assuming one.</t>
        </is>
      </c>
    </row>
    <row r="20">
      <c r="A20" s="5" t="inlineStr">
        <is>
          <t>Tax bill as stated in the offering memorandum</t>
        </is>
      </c>
      <c r="B20" s="7" t="n">
        <v>249122</v>
      </c>
      <c r="C20" s="6" t="inlineStr">
        <is>
          <t>For 2025, as the memorandum states it — the seller's figure, not verified against the county.</t>
        </is>
      </c>
      <c r="D20" s="6" t="inlineStr">
        <is>
          <t>Sample Property Offering Memorandum.pdf — p.10</t>
        </is>
      </c>
    </row>
    <row r="21">
      <c r="A21" s="5" t="inlineStr">
        <is>
          <t>Computed less billed</t>
        </is>
      </c>
      <c r="B21" s="7">
        <f>IF(AND(ISNUMBER(B19),ISNUMBER(B20)),B19-B20,"NOT CHECKED")</f>
        <v/>
      </c>
      <c r="C21" s="6" t="inlineStr">
        <is>
          <t>Guarded: a missing input renders NOT CHECKED rather than a difference of zero.</t>
        </is>
      </c>
    </row>
    <row r="22">
      <c r="A22" s="5" t="inlineStr">
        <is>
          <t>Check</t>
        </is>
      </c>
      <c r="B22" s="5" t="inlineStr">
        <is>
          <t>NOT CHECKED</t>
        </is>
      </c>
    </row>
    <row r="23">
      <c r="A23" s="5" t="inlineStr">
        <is>
          <t>Property taxes per the statement (T-12)</t>
        </is>
      </c>
      <c r="B23" s="7" t="n">
        <v>239566.79</v>
      </c>
      <c r="C23" s="6" t="inlineStr">
        <is>
          <t>As billed in the uploaded statement over its twelve months — the operator's ledger, not the county's bill, which the demo does not fetch.</t>
        </is>
      </c>
      <c r="D23" s="6" t="inlineStr">
        <is>
          <t>Sample Property T-12 June 26.xlsx — Property Taxes lines (computed)</t>
        </is>
      </c>
    </row>
    <row r="24">
      <c r="A24" s="5" t="inlineStr">
        <is>
          <t>Per-unit sanity band</t>
        </is>
      </c>
      <c r="B24" s="12" t="n"/>
      <c r="C24" s="6" t="inlineStr">
        <is>
          <t>In band (the statement's line per unit): $717 per unit a year is inside the AZ band of $400–$2,600</t>
        </is>
      </c>
      <c r="D24" s="6" t="inlineStr">
        <is>
          <t>Vendored county rate table — property_tax_table.band_check (derived)</t>
        </is>
      </c>
    </row>
    <row r="25"/>
    <row r="26">
      <c r="A26" s="4" t="inlineStr">
        <is>
          <t>Underwriting assumption at the illustrative price</t>
        </is>
      </c>
      <c r="B26" s="4" t="n"/>
      <c r="C26" s="4" t="n"/>
      <c r="D26" s="4" t="n"/>
    </row>
    <row r="27">
      <c r="A27" s="5" t="inlineStr">
        <is>
          <t>State</t>
        </is>
      </c>
      <c r="B27" s="5" t="inlineStr">
        <is>
          <t>AZ</t>
        </is>
      </c>
    </row>
    <row r="28">
      <c r="A28" s="5" t="inlineStr">
        <is>
          <t>Does the basis reset on sale?</t>
        </is>
      </c>
      <c r="B28" s="5" t="inlineStr">
        <is>
          <t>No</t>
        </is>
      </c>
      <c r="C28" s="6" t="inlineStr">
        <is>
          <t>AZ does not reset the assessed value on sale. Proposition 117 caps growth in the limited property value at 5% a year, so year-one tax is the current basis grown at the cap — NOT the purchase price times the assessment ratio.</t>
        </is>
      </c>
    </row>
    <row r="29">
      <c r="A29" s="5" t="inlineStr">
        <is>
          <t>Illustrative purchase price (illustrative)</t>
        </is>
      </c>
      <c r="B29" s="7" t="n">
        <v>71810000</v>
      </c>
    </row>
    <row r="30">
      <c r="A30" s="5" t="inlineStr">
        <is>
          <t>Year-one full value</t>
        </is>
      </c>
      <c r="B30" s="12" t="n"/>
      <c r="C30" s="6" t="inlineStr">
        <is>
          <t>Current LPV grown 5% (the Prop 117 cap)</t>
        </is>
      </c>
    </row>
    <row r="31">
      <c r="A31" s="5" t="inlineStr">
        <is>
          <t>Year-one assessed value</t>
        </is>
      </c>
      <c r="B31" s="12" t="n"/>
      <c r="C31" s="6" t="inlineStr">
        <is>
          <t>Assessed value = full value x assessment ratio</t>
        </is>
      </c>
    </row>
    <row r="32">
      <c r="A32" s="5" t="inlineStr">
        <is>
          <t>Year-one tax (illustrative)</t>
        </is>
      </c>
      <c r="B32" s="12" t="n"/>
      <c r="C32" s="6" t="inlineStr">
        <is>
          <t>The figure to carry into the model.</t>
        </is>
      </c>
    </row>
    <row r="33">
      <c r="A33" s="5" t="inlineStr">
        <is>
          <t>Year-one tax per unit (illustrative)</t>
        </is>
      </c>
      <c r="B33" s="12" t="n"/>
    </row>
    <row r="34"/>
    <row r="35">
      <c r="A35" s="4" t="inlineStr">
        <is>
          <t>What the generic shortcut would have said</t>
        </is>
      </c>
      <c r="B35" s="4" t="n"/>
      <c r="C35" s="4" t="n"/>
      <c r="D35" s="4" t="n"/>
    </row>
    <row r="36">
      <c r="A36" s="5" t="inlineStr">
        <is>
          <t>Assessed value if it reset to the price</t>
        </is>
      </c>
      <c r="B36" s="7" t="n">
        <v>7181000</v>
      </c>
      <c r="C36" s="6" t="inlineStr">
        <is>
          <t>Purchase price times the assessment ratio — the pattern that holds in most states.</t>
        </is>
      </c>
    </row>
    <row r="37">
      <c r="A37" s="5" t="inlineStr">
        <is>
          <t>Tax on that basis</t>
        </is>
      </c>
      <c r="B37" s="7" t="n">
        <v>736576.7130000001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0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2" customWidth="1" min="1" max="1"/>
    <col width="14" customWidth="1" min="2" max="2"/>
    <col width="14" customWidth="1" min="3" max="3"/>
    <col width="14" customWidth="1" min="4" max="4"/>
    <col width="14" customWidth="1" min="5" max="5"/>
    <col width="14" customWidth="1" min="6" max="6"/>
    <col width="14" customWidth="1" min="7" max="7"/>
    <col width="14" customWidth="1" min="8" max="8"/>
    <col width="46" customWidth="1" min="9" max="9"/>
  </cols>
  <sheetData>
    <row r="1">
      <c r="A1" s="1" t="inlineStr">
        <is>
          <t>Demand</t>
        </is>
      </c>
    </row>
    <row r="2">
      <c r="A2" s="2" t="inlineStr">
        <is>
          <t>Sample Mesa Apt — as of 2026-08-31</t>
        </is>
      </c>
    </row>
    <row r="3">
      <c r="A3" s="2" t="inlineStr">
        <is>
          <t>Ring demographics from the operator's own engine, via the market-report service. ACS 2020-2024 5-year, 2020 Decennial baseline, LODES 2023 workplace counts, BLS metro series. All public, no licensed provider.</t>
        </is>
      </c>
    </row>
    <row r="4">
      <c r="A4" s="3" t="n"/>
      <c r="B4" s="3" t="n"/>
      <c r="C4" s="3" t="n"/>
      <c r="D4" s="3" t="n"/>
      <c r="E4" s="3" t="n"/>
      <c r="F4" s="3" t="n"/>
      <c r="G4" s="3" t="n"/>
      <c r="H4" s="3" t="n"/>
    </row>
    <row r="5" ht="46" customHeight="1">
      <c r="A5" s="6" t="inlineStr">
        <is>
          <t>Read this before the 1-mile column: The 1-mile column overstates levels. Ring membership is decided by each census block group's internal point, then the whole block group is counted — at 1 mile a single large block group can sit mostly outside the ring and still be counted whole. Measured against a commercial source, 1-mile population reads roughly 2.3x and households roughly 1.9x too high. The 3-, 5- and 10-mile columns do not have this problem. Read the 1-mile column for MIX and SHARES (income distribution, renter share, sector concentration), which are ratios and survive the overcount, and read levels off the 3-mile column.</t>
        </is>
      </c>
    </row>
    <row r="7">
      <c r="A7" s="4" t="inlineStr">
        <is>
          <t>Households</t>
        </is>
      </c>
      <c r="B7" s="4" t="n"/>
      <c r="C7" s="4" t="n"/>
      <c r="D7" s="4" t="n"/>
      <c r="E7" s="4" t="n"/>
      <c r="F7" s="4" t="n"/>
      <c r="G7" s="4" t="n"/>
      <c r="H7" s="4" t="n"/>
    </row>
    <row r="8">
      <c r="A8" s="6" t="inlineStr">
        <is>
          <t>2020 Census baseline, 2024 ACS 5-year actual, and a 2026 projection at the stated annual rate. The projection is an assumption and is labelled as one.</t>
        </is>
      </c>
    </row>
    <row r="9">
      <c r="A9" s="14" t="inlineStr"/>
      <c r="B9" s="14" t="inlineStr">
        <is>
          <t>1 mi</t>
        </is>
      </c>
      <c r="C9" s="14" t="inlineStr">
        <is>
          <t>3 mi</t>
        </is>
      </c>
      <c r="D9" s="14" t="inlineStr">
        <is>
          <t>5 mi</t>
        </is>
      </c>
      <c r="E9" s="14" t="inlineStr">
        <is>
          <t>10 mi</t>
        </is>
      </c>
      <c r="F9" s="14" t="inlineStr">
        <is>
          <t>Phoenix MSA</t>
        </is>
      </c>
      <c r="G9" s="14" t="inlineStr">
        <is>
          <t>Arizona</t>
        </is>
      </c>
      <c r="H9" s="14" t="inlineStr">
        <is>
          <t>U.S.</t>
        </is>
      </c>
    </row>
    <row r="10">
      <c r="A10" s="5" t="inlineStr">
        <is>
          <t>Households (2020 Census)</t>
        </is>
      </c>
      <c r="B10" s="7" t="n">
        <v>7205.769022616706</v>
      </c>
      <c r="C10" s="7" t="n">
        <v>56132.49059874286</v>
      </c>
      <c r="D10" s="7" t="n">
        <v>146226.2857280746</v>
      </c>
      <c r="E10" s="7" t="n">
        <v>419524.3564018827</v>
      </c>
      <c r="F10" s="7" t="n">
        <v>1790242</v>
      </c>
      <c r="G10" s="7" t="n">
        <v>2705878</v>
      </c>
      <c r="H10" s="7" t="n">
        <v>126817580</v>
      </c>
    </row>
    <row r="11">
      <c r="A11" s="5" t="inlineStr">
        <is>
          <t>Households (2024 actual)</t>
        </is>
      </c>
      <c r="B11" s="7" t="n">
        <v>7711</v>
      </c>
      <c r="C11" s="7" t="n">
        <v>58574</v>
      </c>
      <c r="D11" s="7" t="n">
        <v>150544</v>
      </c>
      <c r="E11" s="7" t="n">
        <v>437699</v>
      </c>
      <c r="F11" s="7" t="n">
        <v>1892613</v>
      </c>
      <c r="G11" s="7" t="n">
        <v>2856081</v>
      </c>
      <c r="H11" s="7" t="n">
        <v>129227496</v>
      </c>
    </row>
    <row r="12">
      <c r="A12" s="5" t="inlineStr">
        <is>
          <t>Growth 2020 to 2024</t>
        </is>
      </c>
      <c r="B12" s="11" t="n">
        <v>0.07011478938577254</v>
      </c>
      <c r="C12" s="11" t="n">
        <v>0.0434954760641213</v>
      </c>
      <c r="D12" s="11" t="n">
        <v>0.02952762049878443</v>
      </c>
      <c r="E12" s="11" t="n">
        <v>0.04332202247801553</v>
      </c>
      <c r="F12" s="11" t="n">
        <v>0.05718277193809551</v>
      </c>
      <c r="G12" s="11" t="n">
        <v>0.05550989364635073</v>
      </c>
      <c r="H12" s="11" t="n">
        <v>0.01900301204296762</v>
      </c>
    </row>
    <row r="13">
      <c r="A13" s="5" t="inlineStr">
        <is>
          <t>Est. annual growth rate (to 2026)</t>
        </is>
      </c>
      <c r="B13" s="9" t="n">
        <v>0.0225</v>
      </c>
      <c r="C13" s="12" t="n"/>
      <c r="D13" s="12" t="n"/>
      <c r="E13" s="12" t="n"/>
      <c r="F13" s="12" t="n"/>
      <c r="G13" s="12" t="n"/>
      <c r="H13" s="12" t="n"/>
      <c r="I13" s="2" t="inlineStr">
        <is>
          <t>An assumption, not a measurement.</t>
        </is>
      </c>
    </row>
    <row r="14">
      <c r="A14" s="5" t="inlineStr">
        <is>
          <t>Households (2026 est.)</t>
        </is>
      </c>
      <c r="B14" s="7" t="n">
        <v>8061.898693749999</v>
      </c>
      <c r="C14" s="7" t="n">
        <v>61239.48308749999</v>
      </c>
      <c r="D14" s="7" t="n">
        <v>157394.6929</v>
      </c>
      <c r="E14" s="7" t="n">
        <v>457617.04011875</v>
      </c>
      <c r="F14" s="7" t="n">
        <v>1978738.72033125</v>
      </c>
      <c r="G14" s="7" t="n">
        <v>2986050.536006249</v>
      </c>
      <c r="H14" s="7" t="n">
        <v>135108154.73985</v>
      </c>
    </row>
    <row r="16">
      <c r="A16" s="4" t="inlineStr">
        <is>
          <t>Population</t>
        </is>
      </c>
      <c r="B16" s="4" t="n"/>
      <c r="C16" s="4" t="n"/>
      <c r="D16" s="4" t="n"/>
      <c r="E16" s="4" t="n"/>
      <c r="F16" s="4" t="n"/>
      <c r="G16" s="4" t="n"/>
      <c r="H16" s="4" t="n"/>
    </row>
    <row r="17">
      <c r="A17" s="14" t="inlineStr"/>
      <c r="B17" s="14" t="inlineStr">
        <is>
          <t>1 mi</t>
        </is>
      </c>
      <c r="C17" s="14" t="inlineStr">
        <is>
          <t>3 mi</t>
        </is>
      </c>
      <c r="D17" s="14" t="inlineStr">
        <is>
          <t>5 mi</t>
        </is>
      </c>
      <c r="E17" s="14" t="inlineStr">
        <is>
          <t>10 mi</t>
        </is>
      </c>
      <c r="F17" s="14" t="inlineStr">
        <is>
          <t>Phoenix MSA</t>
        </is>
      </c>
      <c r="G17" s="14" t="inlineStr">
        <is>
          <t>Arizona</t>
        </is>
      </c>
      <c r="H17" s="14" t="inlineStr">
        <is>
          <t>U.S.</t>
        </is>
      </c>
    </row>
    <row r="18">
      <c r="A18" s="5" t="inlineStr">
        <is>
          <t>Population (2020 Census)</t>
        </is>
      </c>
      <c r="B18" s="7" t="n">
        <v>20712</v>
      </c>
      <c r="C18" s="7" t="n">
        <v>155942</v>
      </c>
      <c r="D18" s="7" t="n">
        <v>393001</v>
      </c>
      <c r="E18" s="7" t="n">
        <v>1100032</v>
      </c>
      <c r="F18" s="7" t="n">
        <v>4845832</v>
      </c>
      <c r="G18" s="7" t="n">
        <v>7151502</v>
      </c>
      <c r="H18" s="7" t="n">
        <v>331449281</v>
      </c>
    </row>
    <row r="19">
      <c r="A19" s="5" t="inlineStr">
        <is>
          <t>Population (2024 actual)</t>
        </is>
      </c>
      <c r="B19" s="7" t="n">
        <v>20298</v>
      </c>
      <c r="C19" s="7" t="n">
        <v>159356</v>
      </c>
      <c r="D19" s="7" t="n">
        <v>394900</v>
      </c>
      <c r="E19" s="7" t="n">
        <v>1119329</v>
      </c>
      <c r="F19" s="7" t="n">
        <v>5028754</v>
      </c>
      <c r="G19" s="7" t="n">
        <v>7378838</v>
      </c>
      <c r="H19" s="7" t="n">
        <v>334922499</v>
      </c>
    </row>
    <row r="20">
      <c r="A20" s="5" t="inlineStr">
        <is>
          <t>Growth 2020 to 2024</t>
        </is>
      </c>
      <c r="B20" s="11" t="n">
        <v>-0.01998841251448435</v>
      </c>
      <c r="C20" s="11" t="n">
        <v>0.0218927549986534</v>
      </c>
      <c r="D20" s="11" t="n">
        <v>0.004832048773412811</v>
      </c>
      <c r="E20" s="11" t="n">
        <v>0.01754221695368852</v>
      </c>
      <c r="F20" s="11" t="n">
        <v>0.03774831649136834</v>
      </c>
      <c r="G20" s="11" t="n">
        <v>0.03178856693321208</v>
      </c>
      <c r="H20" s="11" t="n">
        <v>0.01047888228787563</v>
      </c>
    </row>
    <row r="21">
      <c r="A21" s="5" t="inlineStr">
        <is>
          <t>Est. annual growth rate (to 2026)</t>
        </is>
      </c>
      <c r="B21" s="9" t="n">
        <v>0.011</v>
      </c>
      <c r="C21" s="12" t="n"/>
      <c r="D21" s="12" t="n"/>
      <c r="E21" s="12" t="n"/>
      <c r="F21" s="12" t="n"/>
      <c r="G21" s="12" t="n"/>
      <c r="H21" s="12" t="n"/>
      <c r="I21" s="2" t="inlineStr">
        <is>
          <t>An assumption, not a measurement.</t>
        </is>
      </c>
    </row>
    <row r="22">
      <c r="A22" s="5" t="inlineStr">
        <is>
          <t>Population (2026 est.)</t>
        </is>
      </c>
      <c r="B22" s="7" t="n">
        <v>20747.012058</v>
      </c>
      <c r="C22" s="7" t="n">
        <v>162881.114076</v>
      </c>
      <c r="D22" s="7" t="n">
        <v>403635.5828999999</v>
      </c>
      <c r="E22" s="7" t="n">
        <v>1144089.676809</v>
      </c>
      <c r="F22" s="7" t="n">
        <v>5139995.067233999</v>
      </c>
      <c r="G22" s="7" t="n">
        <v>7542065.275397999</v>
      </c>
      <c r="H22" s="7" t="n">
        <v>342331319.6003789</v>
      </c>
    </row>
    <row r="24">
      <c r="A24" s="4" t="inlineStr">
        <is>
          <t>Households by income (2024 actual)</t>
        </is>
      </c>
      <c r="B24" s="4" t="n"/>
      <c r="C24" s="4" t="n"/>
      <c r="D24" s="4" t="n"/>
      <c r="E24" s="4" t="n"/>
      <c r="F24" s="4" t="n"/>
      <c r="G24" s="4" t="n"/>
      <c r="H24" s="4" t="n"/>
    </row>
    <row r="25">
      <c r="A25" s="6" t="inlineStr">
        <is>
          <t>ACS 5-year table B19001, sixteen source brackets collapsed to eight. The two subtotals are the affordability read: what share of households could carry this property's rents.</t>
        </is>
      </c>
    </row>
    <row r="26">
      <c r="A26" s="14" t="inlineStr"/>
      <c r="B26" s="14" t="inlineStr">
        <is>
          <t>1 mi</t>
        </is>
      </c>
      <c r="C26" s="14" t="inlineStr">
        <is>
          <t>3 mi</t>
        </is>
      </c>
      <c r="D26" s="14" t="inlineStr">
        <is>
          <t>5 mi</t>
        </is>
      </c>
      <c r="E26" s="14" t="inlineStr">
        <is>
          <t>10 mi</t>
        </is>
      </c>
      <c r="F26" s="14" t="inlineStr">
        <is>
          <t>Phoenix MSA</t>
        </is>
      </c>
      <c r="G26" s="14" t="inlineStr">
        <is>
          <t>Arizona</t>
        </is>
      </c>
      <c r="H26" s="14" t="inlineStr">
        <is>
          <t>U.S.</t>
        </is>
      </c>
    </row>
    <row r="27">
      <c r="A27" s="5" t="inlineStr">
        <is>
          <t xml:space="preserve">    Less than $25,000</t>
        </is>
      </c>
      <c r="B27" s="7" t="n">
        <v>593</v>
      </c>
      <c r="C27" s="7" t="n">
        <v>6243</v>
      </c>
      <c r="D27" s="7" t="n">
        <v>17154</v>
      </c>
      <c r="E27" s="7" t="n">
        <v>47798</v>
      </c>
      <c r="F27" s="7" t="n">
        <v>211506</v>
      </c>
      <c r="G27" s="7" t="n">
        <v>384330</v>
      </c>
      <c r="H27" s="7" t="n">
        <v>18908588</v>
      </c>
    </row>
    <row r="28">
      <c r="A28" s="5" t="inlineStr">
        <is>
          <t xml:space="preserve">    $25,000 - $49,999</t>
        </is>
      </c>
      <c r="B28" s="7" t="n">
        <v>1552</v>
      </c>
      <c r="C28" s="7" t="n">
        <v>10719</v>
      </c>
      <c r="D28" s="7" t="n">
        <v>25456</v>
      </c>
      <c r="E28" s="7" t="n">
        <v>64600</v>
      </c>
      <c r="F28" s="7" t="n">
        <v>288010</v>
      </c>
      <c r="G28" s="7" t="n">
        <v>488306</v>
      </c>
      <c r="H28" s="7" t="n">
        <v>21624902</v>
      </c>
    </row>
    <row r="29">
      <c r="A29" s="5" t="inlineStr">
        <is>
          <t xml:space="preserve">    $50,000 - $74,999</t>
        </is>
      </c>
      <c r="B29" s="7" t="n">
        <v>1423</v>
      </c>
      <c r="C29" s="7" t="n">
        <v>10649</v>
      </c>
      <c r="D29" s="7" t="n">
        <v>25949</v>
      </c>
      <c r="E29" s="7" t="n">
        <v>70656</v>
      </c>
      <c r="F29" s="7" t="n">
        <v>302932</v>
      </c>
      <c r="G29" s="7" t="n">
        <v>472147</v>
      </c>
      <c r="H29" s="7" t="n">
        <v>20031683</v>
      </c>
    </row>
    <row r="30">
      <c r="A30" s="5" t="inlineStr">
        <is>
          <t xml:space="preserve">    $75,000 - $99,999</t>
        </is>
      </c>
      <c r="B30" s="7" t="n">
        <v>1521</v>
      </c>
      <c r="C30" s="7" t="n">
        <v>8627</v>
      </c>
      <c r="D30" s="7" t="n">
        <v>21848</v>
      </c>
      <c r="E30" s="7" t="n">
        <v>60999</v>
      </c>
      <c r="F30" s="7" t="n">
        <v>259375</v>
      </c>
      <c r="G30" s="7" t="n">
        <v>385994</v>
      </c>
      <c r="H30" s="7" t="n">
        <v>16319799</v>
      </c>
    </row>
    <row r="31">
      <c r="A31" s="5" t="inlineStr">
        <is>
          <t xml:space="preserve">    $100,000 - $124,999</t>
        </is>
      </c>
      <c r="B31" s="7" t="n">
        <v>1107</v>
      </c>
      <c r="C31" s="7" t="n">
        <v>7376</v>
      </c>
      <c r="D31" s="7" t="n">
        <v>16580</v>
      </c>
      <c r="E31" s="7" t="n">
        <v>51720</v>
      </c>
      <c r="F31" s="7" t="n">
        <v>217512</v>
      </c>
      <c r="G31" s="7" t="n">
        <v>308860</v>
      </c>
      <c r="H31" s="7" t="n">
        <v>13068961</v>
      </c>
    </row>
    <row r="32">
      <c r="A32" s="5" t="inlineStr">
        <is>
          <t xml:space="preserve">    $125,000 - $149,999</t>
        </is>
      </c>
      <c r="B32" s="7" t="n">
        <v>562</v>
      </c>
      <c r="C32" s="7" t="n">
        <v>4953</v>
      </c>
      <c r="D32" s="7" t="n">
        <v>12641</v>
      </c>
      <c r="E32" s="7" t="n">
        <v>38937</v>
      </c>
      <c r="F32" s="7" t="n">
        <v>156498</v>
      </c>
      <c r="G32" s="7" t="n">
        <v>216619</v>
      </c>
      <c r="H32" s="7" t="n">
        <v>9601960</v>
      </c>
    </row>
    <row r="33">
      <c r="A33" s="5" t="inlineStr">
        <is>
          <t xml:space="preserve">    $150,000 - $199,999</t>
        </is>
      </c>
      <c r="B33" s="7" t="n">
        <v>539</v>
      </c>
      <c r="C33" s="7" t="n">
        <v>5031</v>
      </c>
      <c r="D33" s="7" t="n">
        <v>14856</v>
      </c>
      <c r="E33" s="7" t="n">
        <v>47604</v>
      </c>
      <c r="F33" s="7" t="n">
        <v>198896</v>
      </c>
      <c r="G33" s="7" t="n">
        <v>269589</v>
      </c>
      <c r="H33" s="7" t="n">
        <v>12405370</v>
      </c>
    </row>
    <row r="34">
      <c r="A34" s="5" t="inlineStr">
        <is>
          <t xml:space="preserve">    $200,000 and over</t>
        </is>
      </c>
      <c r="B34" s="7" t="n">
        <v>415</v>
      </c>
      <c r="C34" s="7" t="n">
        <v>4977</v>
      </c>
      <c r="D34" s="7" t="n">
        <v>16061</v>
      </c>
      <c r="E34" s="7" t="n">
        <v>55384</v>
      </c>
      <c r="F34" s="7" t="n">
        <v>257884</v>
      </c>
      <c r="G34" s="7" t="n">
        <v>330236</v>
      </c>
      <c r="H34" s="7" t="n">
        <v>17266233</v>
      </c>
    </row>
    <row r="35">
      <c r="A35" s="5" t="inlineStr">
        <is>
          <t>Subtotal $50,000 and over</t>
        </is>
      </c>
      <c r="B35" s="7" t="n">
        <v>5566</v>
      </c>
      <c r="C35" s="7" t="n">
        <v>41612</v>
      </c>
      <c r="D35" s="7" t="n">
        <v>107934</v>
      </c>
      <c r="E35" s="7" t="n">
        <v>325301</v>
      </c>
      <c r="F35" s="7" t="n">
        <v>1393097</v>
      </c>
      <c r="G35" s="7" t="n">
        <v>1983445</v>
      </c>
      <c r="H35" s="7" t="n">
        <v>88694006</v>
      </c>
    </row>
    <row r="36">
      <c r="A36" s="5" t="inlineStr">
        <is>
          <t xml:space="preserve">   share of households</t>
        </is>
      </c>
      <c r="B36" s="11" t="n">
        <v>0.722</v>
      </c>
      <c r="C36" s="11" t="n">
        <v>0.71</v>
      </c>
      <c r="D36" s="11" t="n">
        <v>0.7170000000000001</v>
      </c>
      <c r="E36" s="11" t="n">
        <v>0.743</v>
      </c>
      <c r="F36" s="11" t="n">
        <v>0.736</v>
      </c>
      <c r="G36" s="11" t="n">
        <v>0.6940000000000001</v>
      </c>
      <c r="H36" s="11" t="n">
        <v>0.6859999999999999</v>
      </c>
    </row>
    <row r="37">
      <c r="A37" s="5" t="inlineStr">
        <is>
          <t>Subtotal $100,000 and over</t>
        </is>
      </c>
      <c r="B37" s="7" t="n">
        <v>2623</v>
      </c>
      <c r="C37" s="7" t="n">
        <v>22337</v>
      </c>
      <c r="D37" s="7" t="n">
        <v>60137</v>
      </c>
      <c r="E37" s="7" t="n">
        <v>193645</v>
      </c>
      <c r="F37" s="7" t="n">
        <v>830790</v>
      </c>
      <c r="G37" s="7" t="n">
        <v>1125304</v>
      </c>
      <c r="H37" s="7" t="n">
        <v>52342524</v>
      </c>
    </row>
    <row r="38">
      <c r="A38" s="5" t="inlineStr">
        <is>
          <t xml:space="preserve">   share of households</t>
        </is>
      </c>
      <c r="B38" s="11" t="n">
        <v>0.34</v>
      </c>
      <c r="C38" s="11" t="n">
        <v>0.381</v>
      </c>
      <c r="D38" s="11" t="n">
        <v>0.399</v>
      </c>
      <c r="E38" s="11" t="n">
        <v>0.442</v>
      </c>
      <c r="F38" s="11" t="n">
        <v>0.439</v>
      </c>
      <c r="G38" s="11" t="n">
        <v>0.394</v>
      </c>
      <c r="H38" s="11" t="n">
        <v>0.405</v>
      </c>
    </row>
    <row r="40">
      <c r="A40" s="4" t="inlineStr">
        <is>
          <t>Income and affordability</t>
        </is>
      </c>
      <c r="B40" s="4" t="n"/>
      <c r="C40" s="4" t="n"/>
      <c r="D40" s="4" t="n"/>
      <c r="E40" s="4" t="n"/>
      <c r="F40" s="4" t="n"/>
      <c r="G40" s="4" t="n"/>
      <c r="H40" s="4" t="n"/>
    </row>
    <row r="41">
      <c r="A41" s="6" t="inlineStr">
        <is>
          <t>Median is interpolated from the bracket distribution above rather than read from the ACS median table, so the median and the brackets cannot disagree.</t>
        </is>
      </c>
    </row>
    <row r="42">
      <c r="A42" s="14" t="inlineStr"/>
      <c r="B42" s="14" t="inlineStr">
        <is>
          <t>1 mi</t>
        </is>
      </c>
      <c r="C42" s="14" t="inlineStr">
        <is>
          <t>3 mi</t>
        </is>
      </c>
      <c r="D42" s="14" t="inlineStr">
        <is>
          <t>5 mi</t>
        </is>
      </c>
      <c r="E42" s="14" t="inlineStr">
        <is>
          <t>10 mi</t>
        </is>
      </c>
      <c r="F42" s="14" t="inlineStr">
        <is>
          <t>Phoenix MSA</t>
        </is>
      </c>
      <c r="G42" s="14" t="inlineStr">
        <is>
          <t>Arizona</t>
        </is>
      </c>
      <c r="H42" s="14" t="inlineStr">
        <is>
          <t>U.S.</t>
        </is>
      </c>
    </row>
    <row r="43">
      <c r="A43" s="5" t="inlineStr">
        <is>
          <t>Average household income (2024)</t>
        </is>
      </c>
      <c r="B43" s="7" t="n">
        <v>94562</v>
      </c>
      <c r="C43" s="7" t="n">
        <v>98599</v>
      </c>
      <c r="D43" s="7" t="n">
        <v>105367</v>
      </c>
      <c r="E43" s="7" t="n">
        <v>113475</v>
      </c>
      <c r="F43" s="7" t="n">
        <v>118255</v>
      </c>
      <c r="G43" s="7" t="n">
        <v>108273</v>
      </c>
      <c r="H43" s="7" t="n">
        <v>113530</v>
      </c>
    </row>
    <row r="44">
      <c r="A44" s="5" t="inlineStr">
        <is>
          <t>Median household income (2024)</t>
        </is>
      </c>
      <c r="B44" s="7" t="n">
        <v>79731</v>
      </c>
      <c r="C44" s="7" t="n">
        <v>79857</v>
      </c>
      <c r="D44" s="7" t="n">
        <v>82682</v>
      </c>
      <c r="E44" s="7" t="n">
        <v>89670</v>
      </c>
      <c r="F44" s="7" t="n">
        <v>88866</v>
      </c>
      <c r="G44" s="7" t="n">
        <v>80392</v>
      </c>
      <c r="H44" s="7" t="n">
        <v>81202</v>
      </c>
    </row>
    <row r="45">
      <c r="A45" s="5" t="inlineStr">
        <is>
          <t>Est. annual income growth (to 2026)</t>
        </is>
      </c>
      <c r="B45" s="9" t="n">
        <v>0.062</v>
      </c>
      <c r="C45" s="12" t="n"/>
      <c r="D45" s="12" t="n"/>
      <c r="E45" s="12" t="n"/>
      <c r="F45" s="12" t="n"/>
      <c r="G45" s="12" t="n"/>
      <c r="H45" s="12" t="n"/>
      <c r="I45" s="2" t="inlineStr">
        <is>
          <t>An assumption, not a measurement.</t>
        </is>
      </c>
    </row>
    <row r="46">
      <c r="A46" s="5" t="inlineStr">
        <is>
          <t>Average household income (2026 est.)</t>
        </is>
      </c>
      <c r="B46" s="7" t="n">
        <v>106651.184328</v>
      </c>
      <c r="C46" s="7" t="n">
        <v>111204.290556</v>
      </c>
      <c r="D46" s="7" t="n">
        <v>118837.538748</v>
      </c>
      <c r="E46" s="7" t="n">
        <v>127982.0979</v>
      </c>
      <c r="F46" s="7" t="n">
        <v>133373.19222</v>
      </c>
      <c r="G46" s="7" t="n">
        <v>122115.053412</v>
      </c>
      <c r="H46" s="7" t="n">
        <v>128044.12932</v>
      </c>
    </row>
    <row r="47">
      <c r="A47" s="5" t="inlineStr">
        <is>
          <t>Renter share</t>
        </is>
      </c>
      <c r="B47" s="11" t="n">
        <v>0.434</v>
      </c>
      <c r="C47" s="11" t="n">
        <v>0.391</v>
      </c>
      <c r="D47" s="11" t="n">
        <v>0.391</v>
      </c>
      <c r="E47" s="11" t="n">
        <v>0.392</v>
      </c>
      <c r="F47" s="11" t="n">
        <v>0.334</v>
      </c>
      <c r="G47" s="11" t="n">
        <v>0.326</v>
      </c>
      <c r="H47" s="11" t="n">
        <v>0.348</v>
      </c>
    </row>
    <row r="48">
      <c r="A48" s="5" t="inlineStr">
        <is>
          <t>Rent-to-income at $1,457/mo (subject in-place rent)</t>
        </is>
      </c>
      <c r="B48" s="11" t="n">
        <v>0.184893297519088</v>
      </c>
      <c r="C48" s="11" t="n">
        <v>0.1773230965831297</v>
      </c>
      <c r="D48" s="11" t="n">
        <v>0.1659331669308227</v>
      </c>
      <c r="E48" s="11" t="n">
        <v>0.1540769332452082</v>
      </c>
      <c r="F48" s="11" t="n">
        <v>0.1478489704452243</v>
      </c>
      <c r="G48" s="11" t="n">
        <v>0.1614795932503948</v>
      </c>
      <c r="H48" s="11" t="n">
        <v>0.1540022901435744</v>
      </c>
      <c r="I48" s="2" t="inlineStr">
        <is>
          <t>Against 2024 average household income by ring; the rent is the uploaded roll's unit-weighted in-place rent.</t>
        </is>
      </c>
    </row>
    <row r="50">
      <c r="A50" s="4" t="inlineStr">
        <is>
          <t>Home value — ZIP 85204 vs Phoenix, AZ</t>
        </is>
      </c>
      <c r="B50" s="4" t="n"/>
      <c r="C50" s="4" t="n"/>
      <c r="D50" s="4" t="n"/>
      <c r="E50" s="4" t="n"/>
      <c r="F50" s="4" t="n"/>
      <c r="G50" s="4" t="n"/>
      <c r="H50" s="4" t="n"/>
    </row>
    <row r="51">
      <c r="A51" s="6" t="inlineStr">
        <is>
          <t>ZIP geography, not a drive ring — the only section here that does not share the columns above, so it is shown as its own three figures rather than stretched across ring headers it does not describe.</t>
        </is>
      </c>
    </row>
    <row r="52">
      <c r="A52" s="14" t="inlineStr"/>
      <c r="B52" s="14" t="inlineStr">
        <is>
          <t>Value</t>
        </is>
      </c>
    </row>
    <row r="53">
      <c r="A53" s="5" t="inlineStr">
        <is>
          <t>ZIP home value</t>
        </is>
      </c>
      <c r="B53" s="7" t="n">
        <v>390790.3248</v>
      </c>
    </row>
    <row r="54">
      <c r="A54" s="5" t="inlineStr">
        <is>
          <t>Metro home value</t>
        </is>
      </c>
      <c r="B54" s="7" t="n">
        <v>446248.25</v>
      </c>
    </row>
    <row r="55">
      <c r="A55" s="5" t="inlineStr">
        <is>
          <t>ZIP vs metro</t>
        </is>
      </c>
      <c r="B55" s="11" t="n">
        <v>-0.1242759499897198</v>
      </c>
    </row>
    <row r="56">
      <c r="A56" s="2" t="inlineStr">
        <is>
          <t>Home values: Zillow Home Value Index (ZHVI), Zillow Group</t>
        </is>
      </c>
    </row>
    <row r="58">
      <c r="A58" s="4" t="inlineStr">
        <is>
          <t>Labor market</t>
        </is>
      </c>
      <c r="B58" s="4" t="n"/>
      <c r="C58" s="4" t="n"/>
      <c r="D58" s="4" t="n"/>
      <c r="E58" s="4" t="n"/>
      <c r="F58" s="4" t="n"/>
      <c r="G58" s="4" t="n"/>
      <c r="H58" s="4" t="n"/>
    </row>
    <row r="59">
      <c r="A59" s="6" t="inlineStr">
        <is>
          <t>Ring job counts are WORKPLACE counts — jobs located inside the ring, not residents who hold jobs. The unemployment row above is the opposite: residents. The two answer different questions and are not interchangeable.</t>
        </is>
      </c>
    </row>
    <row r="60">
      <c r="A60" s="14" t="inlineStr"/>
      <c r="B60" s="14" t="inlineStr">
        <is>
          <t>1 mi</t>
        </is>
      </c>
      <c r="C60" s="14" t="inlineStr">
        <is>
          <t>3 mi</t>
        </is>
      </c>
      <c r="D60" s="14" t="inlineStr">
        <is>
          <t>5 mi</t>
        </is>
      </c>
      <c r="E60" s="14" t="inlineStr">
        <is>
          <t>10 mi</t>
        </is>
      </c>
      <c r="F60" s="14" t="inlineStr">
        <is>
          <t>Phoenix MSA</t>
        </is>
      </c>
      <c r="G60" s="14" t="inlineStr">
        <is>
          <t>Arizona</t>
        </is>
      </c>
      <c r="H60" s="14" t="inlineStr">
        <is>
          <t>U.S.</t>
        </is>
      </c>
    </row>
    <row r="61">
      <c r="A61" s="5" t="inlineStr">
        <is>
          <t>Unemployment rate (residents, ACS)</t>
        </is>
      </c>
      <c r="B61" s="11" t="n">
        <v>0.052</v>
      </c>
      <c r="C61" s="11" t="n">
        <v>0.046</v>
      </c>
      <c r="D61" s="11" t="n">
        <v>0.045</v>
      </c>
      <c r="E61" s="11" t="n">
        <v>0.043</v>
      </c>
      <c r="F61" s="11" t="n">
        <v>0.047</v>
      </c>
      <c r="G61" s="11" t="n">
        <v>0.051</v>
      </c>
      <c r="H61" s="11" t="n">
        <v>0.052</v>
      </c>
    </row>
    <row r="62">
      <c r="A62" s="13" t="inlineStr">
        <is>
          <t>Jobs located inside the ring — LODES workplace counts</t>
        </is>
      </c>
    </row>
    <row r="63">
      <c r="A63" s="5" t="inlineStr">
        <is>
          <t xml:space="preserve">    2019</t>
        </is>
      </c>
      <c r="B63" s="7" t="n">
        <v>4138</v>
      </c>
      <c r="C63" s="7" t="n">
        <v>59160</v>
      </c>
      <c r="D63" s="7" t="n">
        <v>150089</v>
      </c>
      <c r="E63" s="7" t="n">
        <v>458587</v>
      </c>
      <c r="F63" s="12" t="n"/>
      <c r="G63" s="12" t="n"/>
      <c r="H63" s="12" t="n"/>
    </row>
    <row r="64">
      <c r="A64" s="5" t="inlineStr">
        <is>
          <t xml:space="preserve">    2020</t>
        </is>
      </c>
      <c r="B64" s="7" t="n">
        <v>4547</v>
      </c>
      <c r="C64" s="7" t="n">
        <v>58281</v>
      </c>
      <c r="D64" s="7" t="n">
        <v>150081</v>
      </c>
      <c r="E64" s="7" t="n">
        <v>455808</v>
      </c>
      <c r="F64" s="12" t="n"/>
      <c r="G64" s="12" t="n"/>
      <c r="H64" s="12" t="n"/>
    </row>
    <row r="65">
      <c r="A65" s="5" t="inlineStr">
        <is>
          <t xml:space="preserve">    2021</t>
        </is>
      </c>
      <c r="B65" s="7" t="n">
        <v>4551</v>
      </c>
      <c r="C65" s="7" t="n">
        <v>59099</v>
      </c>
      <c r="D65" s="7" t="n">
        <v>152118</v>
      </c>
      <c r="E65" s="7" t="n">
        <v>466363</v>
      </c>
      <c r="F65" s="12" t="n"/>
      <c r="G65" s="12" t="n"/>
      <c r="H65" s="12" t="n"/>
    </row>
    <row r="66">
      <c r="A66" s="5" t="inlineStr">
        <is>
          <t xml:space="preserve">    2022</t>
        </is>
      </c>
      <c r="B66" s="7" t="n">
        <v>4739</v>
      </c>
      <c r="C66" s="7" t="n">
        <v>63423</v>
      </c>
      <c r="D66" s="7" t="n">
        <v>162056</v>
      </c>
      <c r="E66" s="7" t="n">
        <v>501185</v>
      </c>
      <c r="F66" s="12" t="n"/>
      <c r="G66" s="12" t="n"/>
      <c r="H66" s="12" t="n"/>
    </row>
    <row r="67">
      <c r="A67" s="5" t="inlineStr">
        <is>
          <t xml:space="preserve">    2023  (latest)</t>
        </is>
      </c>
      <c r="B67" s="7" t="n">
        <v>5237</v>
      </c>
      <c r="C67" s="7" t="n">
        <v>65104</v>
      </c>
      <c r="D67" s="7" t="n">
        <v>165142</v>
      </c>
      <c r="E67" s="7" t="n">
        <v>516884</v>
      </c>
      <c r="F67" s="12" t="n"/>
      <c r="G67" s="12" t="n"/>
      <c r="H67" s="12" t="n"/>
    </row>
    <row r="68">
      <c r="A68" s="5" t="inlineStr">
        <is>
          <t xml:space="preserve">    Job growth 2019 to 2023</t>
        </is>
      </c>
      <c r="B68" s="11" t="n">
        <v>0.2655872402126631</v>
      </c>
      <c r="C68" s="11" t="n">
        <v>0.100473292765382</v>
      </c>
      <c r="D68" s="11" t="n">
        <v>0.1002938256634396</v>
      </c>
      <c r="E68" s="11" t="n">
        <v>0.1271230976892062</v>
      </c>
      <c r="F68" s="12" t="n"/>
      <c r="G68" s="12" t="n"/>
      <c r="H68" s="12" t="n"/>
      <c r="I68" s="2" t="inlineStr">
        <is>
          <t>Already a fraction in the engine's output, unlike the rates above.</t>
        </is>
      </c>
    </row>
    <row r="69">
      <c r="A69" s="5" t="inlineStr">
        <is>
          <t xml:space="preserve">    Job CAGR (4-yr)</t>
        </is>
      </c>
      <c r="B69" s="11" t="n">
        <v>0.06065226052044004</v>
      </c>
      <c r="C69" s="11" t="n">
        <v>0.02422383167818176</v>
      </c>
      <c r="D69" s="11" t="n">
        <v>0.02418207107245318</v>
      </c>
      <c r="E69" s="11" t="n">
        <v>0.03036912700199279</v>
      </c>
      <c r="F69" s="12" t="n"/>
      <c r="G69" s="12" t="n"/>
      <c r="H69" s="12" t="n"/>
    </row>
    <row r="71">
      <c r="A71" s="13" t="inlineStr">
        <is>
          <t>Metro nonfarm employment and unemployment — Maricopa County, Arizona</t>
        </is>
      </c>
    </row>
    <row r="72">
      <c r="A72" s="14" t="inlineStr">
        <is>
          <t>Year</t>
        </is>
      </c>
      <c r="B72" s="14" t="inlineStr">
        <is>
          <t>Nonfarm jobs (000s)</t>
        </is>
      </c>
      <c r="C72" s="14" t="inlineStr">
        <is>
          <t>Job growth</t>
        </is>
      </c>
      <c r="D72" s="14" t="inlineStr">
        <is>
          <t>Unemployment</t>
        </is>
      </c>
    </row>
    <row r="73">
      <c r="A73" s="12" t="n">
        <v>2026</v>
      </c>
      <c r="B73" s="10" t="n">
        <v>2468.69</v>
      </c>
      <c r="C73" s="11" t="n">
        <v>0.002517776721935983</v>
      </c>
      <c r="D73" s="11" t="n">
        <v>0.04389999999999999</v>
      </c>
    </row>
    <row r="74">
      <c r="A74" s="12" t="n">
        <v>2025</v>
      </c>
      <c r="B74" s="10" t="n">
        <v>2462.49</v>
      </c>
      <c r="C74" s="11" t="n">
        <v>0.002626178726730766</v>
      </c>
      <c r="D74" s="11" t="n">
        <v>0.0381</v>
      </c>
    </row>
    <row r="75">
      <c r="A75" s="12" t="n">
        <v>2024</v>
      </c>
      <c r="B75" s="10" t="n">
        <v>2456.04</v>
      </c>
      <c r="C75" s="11" t="n">
        <v>0.02243406947942472</v>
      </c>
      <c r="D75" s="11" t="n">
        <v>0.0328</v>
      </c>
    </row>
    <row r="76">
      <c r="A76" s="12" t="n">
        <v>2023</v>
      </c>
      <c r="B76" s="10" t="n">
        <v>2402.15</v>
      </c>
      <c r="C76" s="11" t="n">
        <v>0.03166081866321946</v>
      </c>
      <c r="D76" s="11" t="n">
        <v>0.0326</v>
      </c>
    </row>
    <row r="77">
      <c r="A77" s="12" t="n">
        <v>2022</v>
      </c>
      <c r="B77" s="10" t="n">
        <v>2328.43</v>
      </c>
      <c r="C77" s="11" t="n">
        <v>0.05041323059710923</v>
      </c>
      <c r="D77" s="11" t="n">
        <v>0.0332</v>
      </c>
    </row>
    <row r="78">
      <c r="A78" s="12" t="n">
        <v>2021</v>
      </c>
      <c r="B78" s="10" t="n">
        <v>2216.68</v>
      </c>
      <c r="C78" s="11" t="n">
        <v>0.04558897751446889</v>
      </c>
      <c r="D78" s="11" t="n">
        <v>0.0462</v>
      </c>
    </row>
    <row r="79">
      <c r="A79" s="12" t="n">
        <v>2020</v>
      </c>
      <c r="B79" s="10" t="n">
        <v>2120.03</v>
      </c>
      <c r="C79" s="11" t="n">
        <v>-0.02628980328576602</v>
      </c>
      <c r="D79" s="11" t="n">
        <v>0.0728</v>
      </c>
    </row>
    <row r="80">
      <c r="A80" s="12" t="n">
        <v>2019</v>
      </c>
      <c r="B80" s="10" t="n">
        <v>2177.27</v>
      </c>
      <c r="C80" s="11" t="n">
        <v>0.03380213477170857</v>
      </c>
      <c r="D80" s="11" t="n">
        <v>0.0413</v>
      </c>
    </row>
    <row r="81">
      <c r="A81" s="12" t="n">
        <v>2018</v>
      </c>
      <c r="B81" s="10" t="n">
        <v>2106.08</v>
      </c>
      <c r="C81" s="11" t="n">
        <v>0.03344079531681654</v>
      </c>
      <c r="D81" s="11" t="n">
        <v>0.0415</v>
      </c>
    </row>
    <row r="82">
      <c r="A82" s="12" t="n">
        <v>2017</v>
      </c>
      <c r="B82" s="10" t="n">
        <v>2037.93</v>
      </c>
      <c r="C82" s="11" t="n">
        <v>0.03009517840264042</v>
      </c>
      <c r="D82" s="11" t="n">
        <v>0.0428</v>
      </c>
    </row>
    <row r="83">
      <c r="A83" s="12" t="n">
        <v>2016</v>
      </c>
      <c r="B83" s="10" t="n">
        <v>1978.39</v>
      </c>
      <c r="C83" s="12" t="n"/>
      <c r="D83" s="11" t="n">
        <v>0.0471</v>
      </c>
    </row>
    <row r="85">
      <c r="A85" s="4" t="inlineStr">
        <is>
          <t>Jobs by industry (2023)</t>
        </is>
      </c>
      <c r="B85" s="4" t="n"/>
      <c r="C85" s="4" t="n"/>
      <c r="D85" s="4" t="n"/>
      <c r="E85" s="4" t="n"/>
      <c r="F85" s="4" t="n"/>
      <c r="G85" s="4" t="n"/>
      <c r="H85" s="4" t="n"/>
    </row>
    <row r="86">
      <c r="A86" s="6" t="inlineStr">
        <is>
          <t>Share of jobs by sector, sorted by the metro's own concentration. Ring, MSA and state shares come from LODES workplace counts; the U.S. column is QCEW — a different survey, so read it as a benchmark rather than the same measurement. The location quotient on each row is the metro share over the national share.</t>
        </is>
      </c>
    </row>
    <row r="87">
      <c r="A87" s="14" t="inlineStr"/>
      <c r="B87" s="14" t="inlineStr">
        <is>
          <t>1 mi</t>
        </is>
      </c>
      <c r="C87" s="14" t="inlineStr">
        <is>
          <t>3 mi</t>
        </is>
      </c>
      <c r="D87" s="14" t="inlineStr">
        <is>
          <t>5 mi</t>
        </is>
      </c>
      <c r="E87" s="14" t="inlineStr">
        <is>
          <t>10 mi</t>
        </is>
      </c>
      <c r="F87" s="14" t="inlineStr">
        <is>
          <t>Phoenix MSA</t>
        </is>
      </c>
      <c r="G87" s="14" t="inlineStr">
        <is>
          <t>Arizona</t>
        </is>
      </c>
      <c r="H87" s="14" t="inlineStr">
        <is>
          <t>U.S.</t>
        </is>
      </c>
    </row>
    <row r="88">
      <c r="A88" s="5" t="inlineStr">
        <is>
          <t>Health Care/Social Asst</t>
        </is>
      </c>
      <c r="B88" s="11" t="n">
        <v>0.1676532365858316</v>
      </c>
      <c r="C88" s="11" t="n">
        <v>0.1323574588350946</v>
      </c>
      <c r="D88" s="11" t="n">
        <v>0.1282956485933318</v>
      </c>
      <c r="E88" s="11" t="n">
        <v>0.1575340743105333</v>
      </c>
      <c r="F88" s="11" t="n">
        <v>0.1439230188830762</v>
      </c>
      <c r="G88" s="11" t="n">
        <v>0.1480747084992491</v>
      </c>
      <c r="H88" s="11" t="n">
        <v>0.1524112221376376</v>
      </c>
      <c r="I88" s="2" t="inlineStr">
        <is>
          <t>Location quotient vs U.S.: 0.94x — less concentrated here.</t>
        </is>
      </c>
    </row>
    <row r="89">
      <c r="A89" s="5" t="inlineStr">
        <is>
          <t>Retail Trade</t>
        </is>
      </c>
      <c r="B89" s="11" t="n">
        <v>0.1403475272102349</v>
      </c>
      <c r="C89" s="11" t="n">
        <v>0.1312668960432539</v>
      </c>
      <c r="D89" s="11" t="n">
        <v>0.1295612260963292</v>
      </c>
      <c r="E89" s="11" t="n">
        <v>0.1260396413128646</v>
      </c>
      <c r="F89" s="11" t="n">
        <v>0.1090536545703669</v>
      </c>
      <c r="G89" s="11" t="n">
        <v>0.1100206596769526</v>
      </c>
      <c r="H89" s="11" t="n">
        <v>0.1019921721752688</v>
      </c>
      <c r="I89" s="2" t="inlineStr">
        <is>
          <t>Location quotient vs U.S.: 1.07x — more concentrated here.</t>
        </is>
      </c>
    </row>
    <row r="90">
      <c r="A90" s="5" t="inlineStr">
        <is>
          <t>Accommodation/Food Svcs</t>
        </is>
      </c>
      <c r="B90" s="11" t="n">
        <v>0.1094137865189994</v>
      </c>
      <c r="C90" s="11" t="n">
        <v>0.09159191447530106</v>
      </c>
      <c r="D90" s="11" t="n">
        <v>0.09612333628029211</v>
      </c>
      <c r="E90" s="11" t="n">
        <v>0.09749944378343345</v>
      </c>
      <c r="F90" s="11" t="n">
        <v>0.09153364975214603</v>
      </c>
      <c r="G90" s="11" t="n">
        <v>0.09799831322286184</v>
      </c>
      <c r="H90" s="11" t="n">
        <v>0.09210003364899073</v>
      </c>
      <c r="I90" s="2" t="inlineStr">
        <is>
          <t>Location quotient vs U.S.: 0.99x — less concentrated here.</t>
        </is>
      </c>
    </row>
    <row r="91">
      <c r="A91" s="5" t="inlineStr">
        <is>
          <t>Admin/Support/Waste</t>
        </is>
      </c>
      <c r="B91" s="11" t="n">
        <v>0.09203742600725606</v>
      </c>
      <c r="C91" s="11" t="n">
        <v>0.1101929220938806</v>
      </c>
      <c r="D91" s="11" t="n">
        <v>0.09008005231861065</v>
      </c>
      <c r="E91" s="11" t="n">
        <v>0.07061532062257563</v>
      </c>
      <c r="F91" s="11" t="n">
        <v>0.08654896600644772</v>
      </c>
      <c r="G91" s="11" t="n">
        <v>0.08053357937738248</v>
      </c>
      <c r="H91" s="11" t="n">
        <v>0.06170694540515537</v>
      </c>
      <c r="I91" s="2" t="inlineStr">
        <is>
          <t>Location quotient vs U.S.: 1.40x — more concentrated here.</t>
        </is>
      </c>
    </row>
    <row r="92">
      <c r="A92" s="5" t="inlineStr">
        <is>
          <t>Construction</t>
        </is>
      </c>
      <c r="B92" s="11" t="n">
        <v>0.03398892495703647</v>
      </c>
      <c r="C92" s="11" t="n">
        <v>0.1437238879331531</v>
      </c>
      <c r="D92" s="11" t="n">
        <v>0.1065265044628259</v>
      </c>
      <c r="E92" s="11" t="n">
        <v>0.07424281996962574</v>
      </c>
      <c r="F92" s="11" t="n">
        <v>0.07168567465967132</v>
      </c>
      <c r="G92" s="11" t="n">
        <v>0.0692629280579044</v>
      </c>
      <c r="H92" s="11" t="n">
        <v>0.0531750429082045</v>
      </c>
      <c r="I92" s="2" t="inlineStr">
        <is>
          <t>Location quotient vs U.S.: 1.35x — more concentrated here.</t>
        </is>
      </c>
    </row>
    <row r="93">
      <c r="A93" s="5" t="inlineStr">
        <is>
          <t>Educational Services</t>
        </is>
      </c>
      <c r="B93" s="11" t="n">
        <v>0.05632995990070651</v>
      </c>
      <c r="C93" s="11" t="n">
        <v>0.09206807569427378</v>
      </c>
      <c r="D93" s="11" t="n">
        <v>0.1103474585508229</v>
      </c>
      <c r="E93" s="11" t="n">
        <v>0.09778383973224218</v>
      </c>
      <c r="F93" s="11" t="n">
        <v>0.0692937123890178</v>
      </c>
      <c r="G93" s="11" t="n">
        <v>0.07805244418719343</v>
      </c>
      <c r="H93" s="11" t="n">
        <v>0.08463384936674581</v>
      </c>
      <c r="I93" s="2" t="inlineStr">
        <is>
          <t>Location quotient vs U.S.: 0.82x — less concentrated here.</t>
        </is>
      </c>
    </row>
    <row r="94">
      <c r="A94" s="5" t="inlineStr">
        <is>
          <t>Finance/Insurance</t>
        </is>
      </c>
      <c r="B94" s="11" t="n">
        <v>0.01355738017949207</v>
      </c>
      <c r="C94" s="11" t="n">
        <v>0.02563590562791841</v>
      </c>
      <c r="D94" s="11" t="n">
        <v>0.02846641072531518</v>
      </c>
      <c r="E94" s="11" t="n">
        <v>0.06430443909186763</v>
      </c>
      <c r="F94" s="11" t="n">
        <v>0.06699836548547758</v>
      </c>
      <c r="G94" s="11" t="n">
        <v>0.05584002806837911</v>
      </c>
      <c r="H94" s="11" t="n">
        <v>0.04139724841428747</v>
      </c>
      <c r="I94" s="2" t="inlineStr">
        <is>
          <t>Location quotient vs U.S.: 1.62x — more concentrated here.</t>
        </is>
      </c>
    </row>
    <row r="95">
      <c r="A95" s="5" t="inlineStr">
        <is>
          <t>Manufacturing</t>
        </is>
      </c>
      <c r="B95" s="11" t="n">
        <v>0.005346572465151804</v>
      </c>
      <c r="C95" s="11" t="n">
        <v>0.03838473826492996</v>
      </c>
      <c r="D95" s="11" t="n">
        <v>0.04546390379188819</v>
      </c>
      <c r="E95" s="11" t="n">
        <v>0.06499124563490911</v>
      </c>
      <c r="F95" s="11" t="n">
        <v>0.06180957654864814</v>
      </c>
      <c r="G95" s="11" t="n">
        <v>0.06178450068945185</v>
      </c>
      <c r="H95" s="11" t="n">
        <v>0.08451882031580928</v>
      </c>
      <c r="I95" s="2" t="inlineStr">
        <is>
          <t>Location quotient vs U.S.: 0.73x — less concentrated here.</t>
        </is>
      </c>
    </row>
    <row r="96">
      <c r="A96" s="5" t="inlineStr">
        <is>
          <t>Professional/Scientific/Tech</t>
        </is>
      </c>
      <c r="B96" s="11" t="n">
        <v>0.03532556807332442</v>
      </c>
      <c r="C96" s="11" t="n">
        <v>0.06547984762840993</v>
      </c>
      <c r="D96" s="11" t="n">
        <v>0.0594276440881181</v>
      </c>
      <c r="E96" s="11" t="n">
        <v>0.06130183696566935</v>
      </c>
      <c r="F96" s="11" t="n">
        <v>0.06005544300027939</v>
      </c>
      <c r="G96" s="11" t="n">
        <v>0.05671111569578283</v>
      </c>
      <c r="H96" s="11" t="n">
        <v>0.07101058481218332</v>
      </c>
      <c r="I96" s="2" t="inlineStr">
        <is>
          <t>Location quotient vs U.S.: 0.85x — less concentrated here.</t>
        </is>
      </c>
    </row>
    <row r="97">
      <c r="A97" s="5" t="inlineStr">
        <is>
          <t>Transportation/Warehousing</t>
        </is>
      </c>
      <c r="B97" s="11" t="n">
        <v>0.01069314493030361</v>
      </c>
      <c r="C97" s="11" t="n">
        <v>0.006036495453428361</v>
      </c>
      <c r="D97" s="11" t="n">
        <v>0.01906843807147788</v>
      </c>
      <c r="E97" s="11" t="n">
        <v>0.0230167251903228</v>
      </c>
      <c r="F97" s="11" t="n">
        <v>0.0473268911935302</v>
      </c>
      <c r="G97" s="11" t="n">
        <v>0.04326179016785311</v>
      </c>
      <c r="H97" s="11" t="n">
        <v>0.04840196213219566</v>
      </c>
      <c r="I97" s="2" t="inlineStr">
        <is>
          <t>Location quotient vs U.S.: 0.98x — less concentrated here.</t>
        </is>
      </c>
    </row>
    <row r="98">
      <c r="A98" s="5" t="inlineStr">
        <is>
          <t>Wholesale Trade</t>
        </is>
      </c>
      <c r="B98" s="11" t="n">
        <v>0.007828909681115142</v>
      </c>
      <c r="C98" s="11" t="n">
        <v>0.03605001228803146</v>
      </c>
      <c r="D98" s="11" t="n">
        <v>0.03811870995870221</v>
      </c>
      <c r="E98" s="11" t="n">
        <v>0.03245015815897153</v>
      </c>
      <c r="F98" s="11" t="n">
        <v>0.04109248140049621</v>
      </c>
      <c r="G98" s="11" t="n">
        <v>0.03708044284108286</v>
      </c>
      <c r="H98" s="11" t="n">
        <v>0.03992451539947575</v>
      </c>
      <c r="I98" s="2" t="inlineStr">
        <is>
          <t>Location quotient vs U.S.: 1.03x — more concentrated here.</t>
        </is>
      </c>
    </row>
    <row r="99">
      <c r="A99" s="5" t="inlineStr">
        <is>
          <t>Public Administration</t>
        </is>
      </c>
      <c r="B99" s="11" t="n">
        <v>0</v>
      </c>
      <c r="C99" s="11" t="n">
        <v>0.001873924797247481</v>
      </c>
      <c r="D99" s="11" t="n">
        <v>0.02761865546014945</v>
      </c>
      <c r="E99" s="11" t="n">
        <v>0.02183464406976407</v>
      </c>
      <c r="F99" s="11" t="n">
        <v>0.03285591679200175</v>
      </c>
      <c r="G99" s="11" t="n">
        <v>0.04120792091186574</v>
      </c>
      <c r="H99" s="11" t="n">
        <v>0.04966983338636385</v>
      </c>
      <c r="I99" s="2" t="inlineStr">
        <is>
          <t>Location quotient vs U.S.: 0.66x — less concentrated here.</t>
        </is>
      </c>
    </row>
    <row r="100">
      <c r="A100" s="5" t="inlineStr">
        <is>
          <t>Other Services</t>
        </is>
      </c>
      <c r="B100" s="11" t="n">
        <v>0.01546687034561772</v>
      </c>
      <c r="C100" s="11" t="n">
        <v>0.02944519537970017</v>
      </c>
      <c r="D100" s="11" t="n">
        <v>0.03031936151917744</v>
      </c>
      <c r="E100" s="11" t="n">
        <v>0.02663842053841764</v>
      </c>
      <c r="F100" s="11" t="n">
        <v>0.02745633069056147</v>
      </c>
      <c r="G100" s="11" t="n">
        <v>0.02813810432102126</v>
      </c>
      <c r="H100" s="11" t="n">
        <v>0.03015265325357227</v>
      </c>
      <c r="I100" s="2" t="inlineStr">
        <is>
          <t>Location quotient vs U.S.: 0.91x — less concentrated here.</t>
        </is>
      </c>
    </row>
    <row r="101">
      <c r="A101" s="5" t="inlineStr">
        <is>
          <t>Arts/Entertainment/Rec</t>
        </is>
      </c>
      <c r="B101" s="11" t="n">
        <v>0.2742027878556426</v>
      </c>
      <c r="C101" s="11" t="n">
        <v>0.03210248218235439</v>
      </c>
      <c r="D101" s="11" t="n">
        <v>0.02873284809436727</v>
      </c>
      <c r="E101" s="11" t="n">
        <v>0.02107432020662236</v>
      </c>
      <c r="F101" s="11" t="n">
        <v>0.02090656164729619</v>
      </c>
      <c r="G101" s="11" t="n">
        <v>0.02117990984115704</v>
      </c>
      <c r="H101" s="11" t="n">
        <v>0.01844252444674844</v>
      </c>
      <c r="I101" s="2" t="inlineStr">
        <is>
          <t>Location quotient vs U.S.: 1.13x — more concentrated here.</t>
        </is>
      </c>
    </row>
    <row r="102">
      <c r="A102" s="5" t="inlineStr">
        <is>
          <t>Real Estate/Rental</t>
        </is>
      </c>
      <c r="B102" s="11" t="n">
        <v>0.03341607790719878</v>
      </c>
      <c r="C102" s="11" t="n">
        <v>0.03409928729417547</v>
      </c>
      <c r="D102" s="11" t="n">
        <v>0.02407019413595572</v>
      </c>
      <c r="E102" s="11" t="n">
        <v>0.02037590566567031</v>
      </c>
      <c r="F102" s="11" t="n">
        <v>0.02084382439592392</v>
      </c>
      <c r="G102" s="11" t="n">
        <v>0.01961125167587262</v>
      </c>
      <c r="H102" s="11" t="n">
        <v>0.01586685774361</v>
      </c>
      <c r="I102" s="2" t="inlineStr">
        <is>
          <t>Location quotient vs U.S.: 1.31x — more concentrated here.</t>
        </is>
      </c>
    </row>
    <row r="103">
      <c r="A103" s="5" t="inlineStr">
        <is>
          <t>Information</t>
        </is>
      </c>
      <c r="B103" s="11" t="n">
        <v>0.002673286232575902</v>
      </c>
      <c r="C103" s="11" t="n">
        <v>0.01090562791840747</v>
      </c>
      <c r="D103" s="11" t="n">
        <v>0.01293432318852866</v>
      </c>
      <c r="E103" s="11" t="n">
        <v>0.0170598875958869</v>
      </c>
      <c r="F103" s="11" t="n">
        <v>0.01906250470529385</v>
      </c>
      <c r="G103" s="11" t="n">
        <v>0.01736157873170788</v>
      </c>
      <c r="H103" s="11" t="n">
        <v>0.02037764401856688</v>
      </c>
      <c r="I103" s="2" t="inlineStr">
        <is>
          <t>Location quotient vs U.S.: 0.94x — less concentrated here.</t>
        </is>
      </c>
    </row>
    <row r="104">
      <c r="A104" s="5" t="inlineStr">
        <is>
          <t>Mgmt of Companies</t>
        </is>
      </c>
      <c r="B104" s="11" t="n">
        <v>0.0005728470498376934</v>
      </c>
      <c r="C104" s="11" t="n">
        <v>0.01675780289997542</v>
      </c>
      <c r="D104" s="11" t="n">
        <v>0.01896549636070775</v>
      </c>
      <c r="E104" s="11" t="n">
        <v>0.01917447788192731</v>
      </c>
      <c r="F104" s="11" t="n">
        <v>0.01809509628913341</v>
      </c>
      <c r="G104" s="11" t="n">
        <v>0.01520137056214125</v>
      </c>
      <c r="H104" s="11" t="n">
        <v>0.0166872404072684</v>
      </c>
      <c r="I104" s="2" t="inlineStr">
        <is>
          <t>Location quotient vs U.S.: 1.08x — more concentrated here.</t>
        </is>
      </c>
    </row>
    <row r="105">
      <c r="A105" s="5" t="inlineStr">
        <is>
          <t>Utilities</t>
        </is>
      </c>
      <c r="B105" s="11" t="n">
        <v>0.001145694099675387</v>
      </c>
      <c r="C105" s="11" t="n">
        <v>0.0007219218481199312</v>
      </c>
      <c r="D105" s="11" t="n">
        <v>0.003772510929987526</v>
      </c>
      <c r="E105" s="11" t="n">
        <v>0.002513131547636321</v>
      </c>
      <c r="F105" s="11" t="n">
        <v>0.006769767671410718</v>
      </c>
      <c r="G105" s="11" t="n">
        <v>0.006825111647899759</v>
      </c>
      <c r="H105" s="11" t="n">
        <v>0.0054838649167028</v>
      </c>
      <c r="I105" s="2" t="inlineStr">
        <is>
          <t>Location quotient vs U.S.: 1.23x — more concentrated here.</t>
        </is>
      </c>
    </row>
    <row r="106">
      <c r="A106" s="5" t="inlineStr">
        <is>
          <t>Agriculture/Forestry/Fishing</t>
        </is>
      </c>
      <c r="B106" s="11" t="n">
        <v>0</v>
      </c>
      <c r="C106" s="11" t="n">
        <v>0.0006297616121897272</v>
      </c>
      <c r="D106" s="11" t="n">
        <v>0.001725787504087392</v>
      </c>
      <c r="E106" s="11" t="n">
        <v>0.001151126459463904</v>
      </c>
      <c r="F106" s="11" t="n">
        <v>0.003239751660864168</v>
      </c>
      <c r="G106" s="11" t="n">
        <v>0.007704795534784445</v>
      </c>
      <c r="H106" s="11" t="n">
        <v>0.008224135502638645</v>
      </c>
      <c r="I106" s="2" t="inlineStr">
        <is>
          <t>Location quotient vs U.S.: 0.39x — less concentrated here.</t>
        </is>
      </c>
    </row>
    <row r="107">
      <c r="A107" s="5" t="inlineStr">
        <is>
          <t>Mining/Oil &amp; Gas</t>
        </is>
      </c>
      <c r="B107" s="11" t="n">
        <v>0</v>
      </c>
      <c r="C107" s="11" t="n">
        <v>0.0006758417301548292</v>
      </c>
      <c r="D107" s="11" t="n">
        <v>0.0003814898693245813</v>
      </c>
      <c r="E107" s="11" t="n">
        <v>0.0003985412615959063</v>
      </c>
      <c r="F107" s="11" t="n">
        <v>0.00144881225835702</v>
      </c>
      <c r="G107" s="11" t="n">
        <v>0.004149446289456433</v>
      </c>
      <c r="H107" s="11" t="n">
        <v>0.003822849608574414</v>
      </c>
      <c r="I107" s="2" t="inlineStr">
        <is>
          <t>Location quotient vs U.S.: 0.38x — less concentrated here.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9"/>
  <sheetViews>
    <sheetView workbookViewId="0">
      <pane ySplit="5" topLeftCell="A6" activePane="bottomLeft" state="frozen"/>
      <selection pane="bottomLeft" activeCell="A1" sqref="A1"/>
    </sheetView>
  </sheetViews>
  <sheetFormatPr baseColWidth="8" defaultRowHeight="15"/>
  <cols>
    <col width="42" customWidth="1" min="1" max="1"/>
    <col width="36" customWidth="1" min="2" max="2"/>
    <col width="16" customWidth="1" min="3" max="3"/>
    <col width="22" customWidth="1" min="4" max="4"/>
    <col width="18" customWidth="1" min="5" max="5"/>
    <col width="22" customWidth="1" min="6" max="6"/>
    <col width="10" customWidth="1" min="7" max="7"/>
    <col width="10" customWidth="1" min="8" max="8"/>
    <col width="32" customWidth="1" min="9" max="9"/>
    <col width="13" customWidth="1" min="10" max="10"/>
    <col width="17" customWidth="1" min="11" max="11"/>
    <col width="41" customWidth="1" min="12" max="12"/>
  </cols>
  <sheetData>
    <row r="1">
      <c r="A1" s="1" t="inlineStr">
        <is>
          <t>Competing supply</t>
        </is>
      </c>
    </row>
    <row r="2">
      <c r="A2" s="2" t="inlineStr">
        <is>
          <t>Sample Mesa Apt — as of 2026-08-31</t>
        </is>
      </c>
    </row>
    <row r="3">
      <c r="A3" s="2" t="inlineStr">
        <is>
          <t>Pipeline projects by ring and stage. Stage is stated because entitled units and delivered units are not the same risk. Public permit records.</t>
        </is>
      </c>
    </row>
    <row r="4">
      <c r="A4" s="3" t="n"/>
      <c r="B4" s="3" t="n"/>
      <c r="C4" s="3" t="n"/>
      <c r="D4" s="3" t="n"/>
      <c r="E4" s="3" t="n"/>
      <c r="F4" s="3" t="n"/>
      <c r="G4" s="3" t="n"/>
      <c r="H4" s="3" t="n"/>
    </row>
    <row r="5" ht="32" customHeight="1">
      <c r="A5" s="6" t="inlineStr">
        <is>
          <t>Coverage note: these rings and stages are real and unmodified, and a zero is a genuine zero for the sources covered so far — not a gap left blank. Coverage of the permit and entitlement pipeline is an area of ongoing work and will be expanded, so read this section as a FLOOR on competing supply rather than a census of it.</t>
        </is>
      </c>
    </row>
    <row r="6"/>
    <row r="7">
      <c r="A7" s="14" t="inlineStr">
        <is>
          <t>Ring</t>
        </is>
      </c>
      <c r="B7" s="14" t="inlineStr">
        <is>
          <t>Stage</t>
        </is>
      </c>
      <c r="C7" s="14" t="inlineStr">
        <is>
          <t>Projects</t>
        </is>
      </c>
      <c r="D7" s="14" t="inlineStr">
        <is>
          <t>Units</t>
        </is>
      </c>
    </row>
    <row r="8">
      <c r="A8" s="5" t="inlineStr">
        <is>
          <t>1 mi</t>
        </is>
      </c>
      <c r="B8" s="5" t="inlineStr">
        <is>
          <t>Entitlement</t>
        </is>
      </c>
      <c r="C8" s="7" t="n">
        <v>2</v>
      </c>
      <c r="D8" s="7" t="n">
        <v>72</v>
      </c>
    </row>
    <row r="9">
      <c r="A9" s="5" t="inlineStr">
        <is>
          <t>1 mi</t>
        </is>
      </c>
      <c r="B9" s="5" t="inlineStr">
        <is>
          <t>Permitted</t>
        </is>
      </c>
      <c r="C9" s="7" t="n">
        <v>1</v>
      </c>
      <c r="D9" s="7" t="n">
        <v>36</v>
      </c>
    </row>
    <row r="10">
      <c r="A10" s="5" t="inlineStr">
        <is>
          <t>3 mi</t>
        </is>
      </c>
      <c r="B10" s="5" t="inlineStr">
        <is>
          <t>Entitlement</t>
        </is>
      </c>
      <c r="C10" s="7" t="n">
        <v>20</v>
      </c>
      <c r="D10" s="7" t="n">
        <v>621</v>
      </c>
    </row>
    <row r="11">
      <c r="A11" s="5" t="inlineStr">
        <is>
          <t>3 mi</t>
        </is>
      </c>
      <c r="B11" s="5" t="inlineStr">
        <is>
          <t>Permitted</t>
        </is>
      </c>
      <c r="C11" s="7" t="n">
        <v>13</v>
      </c>
      <c r="D11" s="7" t="n">
        <v>558</v>
      </c>
    </row>
    <row r="12">
      <c r="A12" s="5" t="inlineStr">
        <is>
          <t>5 mi</t>
        </is>
      </c>
      <c r="B12" s="5" t="inlineStr">
        <is>
          <t>Entitlement</t>
        </is>
      </c>
      <c r="C12" s="7" t="n">
        <v>61</v>
      </c>
      <c r="D12" s="7" t="n">
        <v>5152</v>
      </c>
    </row>
    <row r="13">
      <c r="A13" s="5" t="inlineStr">
        <is>
          <t>5 mi</t>
        </is>
      </c>
      <c r="B13" s="5" t="inlineStr">
        <is>
          <t>Permitted</t>
        </is>
      </c>
      <c r="C13" s="7" t="n">
        <v>44</v>
      </c>
      <c r="D13" s="7" t="n">
        <v>3355</v>
      </c>
    </row>
    <row r="14">
      <c r="A14" s="5" t="inlineStr">
        <is>
          <t>10 mi</t>
        </is>
      </c>
      <c r="B14" s="5" t="inlineStr">
        <is>
          <t>Entitlement</t>
        </is>
      </c>
      <c r="C14" s="7" t="n">
        <v>236</v>
      </c>
      <c r="D14" s="7" t="n">
        <v>39029</v>
      </c>
    </row>
    <row r="15">
      <c r="A15" s="5" t="inlineStr">
        <is>
          <t>10 mi</t>
        </is>
      </c>
      <c r="B15" s="5" t="inlineStr">
        <is>
          <t>Permitted</t>
        </is>
      </c>
      <c r="C15" s="7" t="n">
        <v>191</v>
      </c>
      <c r="D15" s="7" t="n">
        <v>16643</v>
      </c>
    </row>
    <row r="16"/>
    <row r="17">
      <c r="A17" s="4" t="inlineStr">
        <is>
          <t>Ring totals</t>
        </is>
      </c>
      <c r="B17" s="4" t="n"/>
      <c r="C17" s="4" t="n"/>
      <c r="D17" s="4" t="n"/>
    </row>
    <row r="18">
      <c r="A18" s="14" t="inlineStr">
        <is>
          <t>Ring</t>
        </is>
      </c>
      <c r="B18" s="14" t="inlineStr">
        <is>
          <t>Pipeline units</t>
        </is>
      </c>
      <c r="C18" s="14" t="inlineStr">
        <is>
          <t>Existing stock</t>
        </is>
      </c>
      <c r="D18" s="14" t="inlineStr">
        <is>
          <t>Units as % of stock</t>
        </is>
      </c>
    </row>
    <row r="19">
      <c r="A19" s="5" t="inlineStr">
        <is>
          <t>1 mi</t>
        </is>
      </c>
      <c r="B19" s="7">
        <f>SUMIF($A$8:$A$15,$A19,$D$8:$D$15)</f>
        <v/>
      </c>
      <c r="C19" s="5" t="inlineStr">
        <is>
          <t>MISSING</t>
        </is>
      </c>
      <c r="D19" s="11">
        <f>IFERROR(B19/C19,"")</f>
        <v/>
      </c>
    </row>
    <row r="20">
      <c r="A20" s="5" t="inlineStr">
        <is>
          <t>3 mi</t>
        </is>
      </c>
      <c r="B20" s="7">
        <f>SUMIF($A$8:$A$15,$A20,$D$8:$D$15)</f>
        <v/>
      </c>
      <c r="C20" s="5" t="inlineStr">
        <is>
          <t>MISSING</t>
        </is>
      </c>
      <c r="D20" s="11">
        <f>IFERROR(B20/C20,"")</f>
        <v/>
      </c>
    </row>
    <row r="21">
      <c r="A21" s="5" t="inlineStr">
        <is>
          <t>5 mi</t>
        </is>
      </c>
      <c r="B21" s="7">
        <f>SUMIF($A$8:$A$15,$A21,$D$8:$D$15)</f>
        <v/>
      </c>
      <c r="C21" s="5" t="inlineStr">
        <is>
          <t>MISSING</t>
        </is>
      </c>
      <c r="D21" s="11">
        <f>IFERROR(B21/C21,"")</f>
        <v/>
      </c>
    </row>
    <row r="22">
      <c r="A22" s="5" t="inlineStr">
        <is>
          <t>10 mi</t>
        </is>
      </c>
      <c r="B22" s="7">
        <f>SUMIF($A$8:$A$15,$A22,$D$8:$D$15)</f>
        <v/>
      </c>
      <c r="C22" s="5" t="inlineStr">
        <is>
          <t>MISSING</t>
        </is>
      </c>
      <c r="D22" s="11">
        <f>IFERROR(B22/C22,"")</f>
        <v/>
      </c>
    </row>
    <row r="23"/>
    <row r="24">
      <c r="A24" s="4" t="inlineStr">
        <is>
          <t>Projects within 3 miles</t>
        </is>
      </c>
      <c r="B24" s="4" t="n"/>
      <c r="C24" s="4" t="n"/>
      <c r="D24" s="4" t="n"/>
      <c r="E24" s="4" t="n"/>
      <c r="F24" s="4" t="n"/>
    </row>
    <row r="25">
      <c r="A25" s="5" t="inlineStr">
        <is>
          <t>One row per development, at the furthest stage the pipeline shows; a dash means the source did not state it.</t>
        </is>
      </c>
    </row>
    <row r="26">
      <c r="A26" s="14" t="inlineStr">
        <is>
          <t>Project</t>
        </is>
      </c>
      <c r="B26" s="14" t="inlineStr">
        <is>
          <t>Distance (mi)</t>
        </is>
      </c>
      <c r="C26" s="14" t="inlineStr">
        <is>
          <t>Stage</t>
        </is>
      </c>
      <c r="D26" s="14" t="inlineStr">
        <is>
          <t>Units</t>
        </is>
      </c>
      <c r="E26" s="14" t="inlineStr">
        <is>
          <t>Type</t>
        </is>
      </c>
      <c r="F26" s="14" t="inlineStr">
        <is>
          <t>Address</t>
        </is>
      </c>
      <c r="G26" s="14" t="inlineStr">
        <is>
          <t>City</t>
        </is>
      </c>
      <c r="H26" s="14" t="inlineStr">
        <is>
          <t>Acres</t>
        </is>
      </c>
      <c r="I26" s="14" t="inlineStr">
        <is>
          <t>Developer</t>
        </is>
      </c>
      <c r="J26" s="14" t="inlineStr">
        <is>
          <t>First filed</t>
        </is>
      </c>
      <c r="K26" s="14" t="inlineStr">
        <is>
          <t>Latest activity</t>
        </is>
      </c>
      <c r="L26" s="14" t="inlineStr">
        <is>
          <t>Source layers</t>
        </is>
      </c>
    </row>
    <row r="27">
      <c r="A27" s="5" t="inlineStr">
        <is>
          <t>Reed Park Residences</t>
        </is>
      </c>
      <c r="B27" s="10" t="n">
        <v>0.95</v>
      </c>
      <c r="C27" s="5" t="inlineStr">
        <is>
          <t>Entitlement</t>
        </is>
      </c>
      <c r="D27" s="7" t="n">
        <v>72</v>
      </c>
      <c r="E27" s="5" t="inlineStr">
        <is>
          <t>multifamily</t>
        </is>
      </c>
      <c r="F27" s="5" t="inlineStr">
        <is>
          <t>—</t>
        </is>
      </c>
      <c r="G27" s="5" t="inlineStr">
        <is>
          <t>—</t>
        </is>
      </c>
      <c r="H27" s="10" t="n">
        <v>3.22</v>
      </c>
      <c r="I27" s="5" t="inlineStr">
        <is>
          <t>—</t>
        </is>
      </c>
      <c r="J27" s="5" t="inlineStr">
        <is>
          <t>2026-07-03</t>
        </is>
      </c>
      <c r="K27" s="5" t="inlineStr">
        <is>
          <t>2026-07-03</t>
        </is>
      </c>
      <c r="L27" s="5" t="inlineStr">
        <is>
          <t>Entitlement</t>
        </is>
      </c>
    </row>
    <row r="28">
      <c r="A28" s="5" t="inlineStr">
        <is>
          <t>Williams Place</t>
        </is>
      </c>
      <c r="B28" s="10" t="n">
        <v>0.97</v>
      </c>
      <c r="C28" s="5" t="inlineStr">
        <is>
          <t>Permitted</t>
        </is>
      </c>
      <c r="D28" s="7" t="n">
        <v>36</v>
      </c>
      <c r="E28" s="5" t="inlineStr">
        <is>
          <t>apartment_rental</t>
        </is>
      </c>
      <c r="F28" s="5" t="inlineStr">
        <is>
          <t>539 S WILLIAMS</t>
        </is>
      </c>
      <c r="G28" s="5" t="inlineStr">
        <is>
          <t>Mesa</t>
        </is>
      </c>
      <c r="H28" s="10" t="n">
        <v>1.03</v>
      </c>
      <c r="I28" s="5" t="inlineStr">
        <is>
          <t>—</t>
        </is>
      </c>
      <c r="J28" s="5" t="inlineStr">
        <is>
          <t>2023-10-30</t>
        </is>
      </c>
      <c r="K28" s="5" t="inlineStr">
        <is>
          <t>2026-08-26</t>
        </is>
      </c>
      <c r="L28" s="5" t="inlineStr">
        <is>
          <t>County permits</t>
        </is>
      </c>
    </row>
    <row r="29">
      <c r="A29" s="5" t="inlineStr">
        <is>
          <t>Flats At Reed Park</t>
        </is>
      </c>
      <c r="B29" s="10" t="n">
        <v>0.98</v>
      </c>
      <c r="C29" s="5" t="inlineStr">
        <is>
          <t>Entitlement</t>
        </is>
      </c>
      <c r="D29" s="5" t="inlineStr">
        <is>
          <t>—</t>
        </is>
      </c>
      <c r="E29" s="5" t="inlineStr">
        <is>
          <t>multifamily</t>
        </is>
      </c>
      <c r="F29" s="5" t="inlineStr">
        <is>
          <t>—</t>
        </is>
      </c>
      <c r="G29" s="5" t="inlineStr">
        <is>
          <t>MESA</t>
        </is>
      </c>
      <c r="H29" s="5" t="inlineStr">
        <is>
          <t>—</t>
        </is>
      </c>
      <c r="I29" s="5" t="inlineStr">
        <is>
          <t>—</t>
        </is>
      </c>
      <c r="J29" s="5" t="inlineStr">
        <is>
          <t>2025-03-06</t>
        </is>
      </c>
      <c r="K29" s="5" t="inlineStr">
        <is>
          <t>—</t>
        </is>
      </c>
      <c r="L29" s="5" t="inlineStr">
        <is>
          <t>NOI radar (Arizona DEQ)</t>
        </is>
      </c>
    </row>
    <row r="30">
      <c r="A30" s="5" t="inlineStr">
        <is>
          <t>2102 E BROADWAY RD</t>
        </is>
      </c>
      <c r="B30" s="10" t="n">
        <v>1.04</v>
      </c>
      <c r="C30" s="5" t="inlineStr">
        <is>
          <t>Permitted</t>
        </is>
      </c>
      <c r="D30" s="5" t="inlineStr">
        <is>
          <t>—</t>
        </is>
      </c>
      <c r="E30" s="5" t="inlineStr">
        <is>
          <t>apartment_rental</t>
        </is>
      </c>
      <c r="F30" s="5" t="inlineStr">
        <is>
          <t>2102 E BROADWAY RD</t>
        </is>
      </c>
      <c r="G30" s="5" t="inlineStr">
        <is>
          <t>Mesa</t>
        </is>
      </c>
      <c r="H30" s="5" t="inlineStr">
        <is>
          <t>—</t>
        </is>
      </c>
      <c r="I30" s="5" t="inlineStr">
        <is>
          <t>—</t>
        </is>
      </c>
      <c r="J30" s="5" t="inlineStr">
        <is>
          <t>2026-03-02</t>
        </is>
      </c>
      <c r="K30" s="5" t="inlineStr">
        <is>
          <t>2026-04-02</t>
        </is>
      </c>
      <c r="L30" s="5" t="inlineStr">
        <is>
          <t>County permits</t>
        </is>
      </c>
    </row>
    <row r="31">
      <c r="A31" s="5" t="inlineStr">
        <is>
          <t>The Groves Apartments</t>
        </is>
      </c>
      <c r="B31" s="10" t="n">
        <v>1.04</v>
      </c>
      <c r="C31" s="5" t="inlineStr">
        <is>
          <t>Permitted</t>
        </is>
      </c>
      <c r="D31" s="7" t="n">
        <v>37</v>
      </c>
      <c r="E31" s="5" t="inlineStr">
        <is>
          <t>apartment_rental</t>
        </is>
      </c>
      <c r="F31" s="5" t="inlineStr">
        <is>
          <t>2030 E BROADWAY RD</t>
        </is>
      </c>
      <c r="G31" s="5" t="inlineStr">
        <is>
          <t>Mesa</t>
        </is>
      </c>
      <c r="H31" s="5" t="inlineStr">
        <is>
          <t>—</t>
        </is>
      </c>
      <c r="I31" s="5" t="inlineStr">
        <is>
          <t>—</t>
        </is>
      </c>
      <c r="J31" s="5" t="inlineStr">
        <is>
          <t>2026-05-05</t>
        </is>
      </c>
      <c r="K31" s="5" t="inlineStr">
        <is>
          <t>2026-05-11</t>
        </is>
      </c>
      <c r="L31" s="5" t="inlineStr">
        <is>
          <t>County permits</t>
        </is>
      </c>
    </row>
    <row r="32">
      <c r="A32" s="5" t="inlineStr">
        <is>
          <t>3 Four 5 Villas</t>
        </is>
      </c>
      <c r="B32" s="10" t="n">
        <v>1.11</v>
      </c>
      <c r="C32" s="5" t="inlineStr">
        <is>
          <t>Entitlement</t>
        </is>
      </c>
      <c r="D32" s="7" t="n">
        <v>15</v>
      </c>
      <c r="E32" s="5" t="inlineStr">
        <is>
          <t>multifamily</t>
        </is>
      </c>
      <c r="F32" s="5" t="inlineStr">
        <is>
          <t>—</t>
        </is>
      </c>
      <c r="G32" s="5" t="inlineStr">
        <is>
          <t>—</t>
        </is>
      </c>
      <c r="H32" s="10" t="n">
        <v>1.07</v>
      </c>
      <c r="I32" s="5" t="inlineStr">
        <is>
          <t>—</t>
        </is>
      </c>
      <c r="J32" s="5" t="inlineStr">
        <is>
          <t>2026-07-03</t>
        </is>
      </c>
      <c r="K32" s="5" t="inlineStr">
        <is>
          <t>2026-07-03</t>
        </is>
      </c>
      <c r="L32" s="5" t="inlineStr">
        <is>
          <t>Entitlement</t>
        </is>
      </c>
    </row>
    <row r="33">
      <c r="A33" s="5" t="inlineStr">
        <is>
          <t>Countryside Manor</t>
        </is>
      </c>
      <c r="B33" s="10" t="n">
        <v>1.29</v>
      </c>
      <c r="C33" s="5" t="inlineStr">
        <is>
          <t>Entitlement</t>
        </is>
      </c>
      <c r="D33" s="7" t="n">
        <v>40</v>
      </c>
      <c r="E33" s="5" t="inlineStr">
        <is>
          <t>multifamily</t>
        </is>
      </c>
      <c r="F33" s="5" t="inlineStr">
        <is>
          <t>—</t>
        </is>
      </c>
      <c r="G33" s="5" t="inlineStr">
        <is>
          <t>—</t>
        </is>
      </c>
      <c r="H33" s="10" t="n">
        <v>2.27</v>
      </c>
      <c r="I33" s="5" t="inlineStr">
        <is>
          <t>—</t>
        </is>
      </c>
      <c r="J33" s="5" t="inlineStr">
        <is>
          <t>2026-07-03</t>
        </is>
      </c>
      <c r="K33" s="5" t="inlineStr">
        <is>
          <t>2026-07-03</t>
        </is>
      </c>
      <c r="L33" s="5" t="inlineStr">
        <is>
          <t>Entitlement</t>
        </is>
      </c>
    </row>
    <row r="34">
      <c r="A34" s="5" t="inlineStr">
        <is>
          <t>The Bungalows on Ash</t>
        </is>
      </c>
      <c r="B34" s="10" t="n">
        <v>1.34</v>
      </c>
      <c r="C34" s="5" t="inlineStr">
        <is>
          <t>Permitted</t>
        </is>
      </c>
      <c r="D34" s="5" t="inlineStr">
        <is>
          <t>—</t>
        </is>
      </c>
      <c r="E34" s="5" t="inlineStr">
        <is>
          <t>other_mf</t>
        </is>
      </c>
      <c r="F34" s="5" t="inlineStr">
        <is>
          <t>1381 N GILBERT RD</t>
        </is>
      </c>
      <c r="G34" s="5" t="inlineStr">
        <is>
          <t>GILBERT</t>
        </is>
      </c>
      <c r="H34" s="5" t="inlineStr">
        <is>
          <t>—</t>
        </is>
      </c>
      <c r="I34" s="5" t="inlineStr">
        <is>
          <t>—</t>
        </is>
      </c>
      <c r="J34" s="5" t="inlineStr">
        <is>
          <t>2020-06-25</t>
        </is>
      </c>
      <c r="K34" s="5" t="inlineStr">
        <is>
          <t>2021-06-16</t>
        </is>
      </c>
      <c r="L34" s="5" t="inlineStr">
        <is>
          <t>County permits</t>
        </is>
      </c>
    </row>
    <row r="35">
      <c r="A35" s="5" t="inlineStr">
        <is>
          <t>La Jolla Villas</t>
        </is>
      </c>
      <c r="B35" s="10" t="n">
        <v>1.59</v>
      </c>
      <c r="C35" s="5" t="inlineStr">
        <is>
          <t>Entitlement</t>
        </is>
      </c>
      <c r="D35" s="7" t="n">
        <v>15</v>
      </c>
      <c r="E35" s="5" t="inlineStr">
        <is>
          <t>multifamily</t>
        </is>
      </c>
      <c r="F35" s="5" t="inlineStr">
        <is>
          <t>—</t>
        </is>
      </c>
      <c r="G35" s="5" t="inlineStr">
        <is>
          <t>—</t>
        </is>
      </c>
      <c r="H35" s="10" t="n">
        <v>1.07</v>
      </c>
      <c r="I35" s="5" t="inlineStr">
        <is>
          <t>—</t>
        </is>
      </c>
      <c r="J35" s="5" t="inlineStr">
        <is>
          <t>2026-07-03</t>
        </is>
      </c>
      <c r="K35" s="5" t="inlineStr">
        <is>
          <t>2026-07-03</t>
        </is>
      </c>
      <c r="L35" s="5" t="inlineStr">
        <is>
          <t>Entitlement</t>
        </is>
      </c>
    </row>
    <row r="36">
      <c r="A36" s="5" t="inlineStr">
        <is>
          <t>1424 E DANA AVE</t>
        </is>
      </c>
      <c r="B36" s="10" t="n">
        <v>1.61</v>
      </c>
      <c r="C36" s="5" t="inlineStr">
        <is>
          <t>Permitted</t>
        </is>
      </c>
      <c r="D36" s="7" t="n">
        <v>4</v>
      </c>
      <c r="E36" s="5" t="inlineStr">
        <is>
          <t>apartment_rental</t>
        </is>
      </c>
      <c r="F36" s="5" t="inlineStr">
        <is>
          <t>1424 E DANA AVE</t>
        </is>
      </c>
      <c r="G36" s="5" t="inlineStr">
        <is>
          <t>Mesa</t>
        </is>
      </c>
      <c r="H36" s="10" t="n">
        <v>0.076</v>
      </c>
      <c r="I36" s="5" t="inlineStr">
        <is>
          <t>—</t>
        </is>
      </c>
      <c r="J36" s="5" t="inlineStr">
        <is>
          <t>2026-02-11</t>
        </is>
      </c>
      <c r="K36" s="5" t="inlineStr">
        <is>
          <t>2026-05-21</t>
        </is>
      </c>
      <c r="L36" s="5" t="inlineStr">
        <is>
          <t>County permits</t>
        </is>
      </c>
    </row>
    <row r="37">
      <c r="A37" s="5" t="inlineStr">
        <is>
          <t>Dana Park Village Square</t>
        </is>
      </c>
      <c r="B37" s="10" t="n">
        <v>1.65</v>
      </c>
      <c r="C37" s="5" t="inlineStr">
        <is>
          <t>Entitlement</t>
        </is>
      </c>
      <c r="D37" s="7" t="n">
        <v>36</v>
      </c>
      <c r="E37" s="5" t="inlineStr">
        <is>
          <t>multifamily</t>
        </is>
      </c>
      <c r="F37" s="5" t="inlineStr">
        <is>
          <t>—</t>
        </is>
      </c>
      <c r="G37" s="5" t="inlineStr">
        <is>
          <t>—</t>
        </is>
      </c>
      <c r="H37" s="10" t="n">
        <v>4.25</v>
      </c>
      <c r="I37" s="5" t="inlineStr">
        <is>
          <t>—</t>
        </is>
      </c>
      <c r="J37" s="5" t="inlineStr">
        <is>
          <t>2026-07-03</t>
        </is>
      </c>
      <c r="K37" s="5" t="inlineStr">
        <is>
          <t>2026-07-03</t>
        </is>
      </c>
      <c r="L37" s="5" t="inlineStr">
        <is>
          <t>Entitlement</t>
        </is>
      </c>
    </row>
    <row r="38">
      <c r="A38" s="5" t="inlineStr">
        <is>
          <t>Case ID: Z08-017 - 110 S Allen Rd</t>
        </is>
      </c>
      <c r="B38" s="10" t="n">
        <v>1.79</v>
      </c>
      <c r="C38" s="5" t="inlineStr">
        <is>
          <t>Entitlement</t>
        </is>
      </c>
      <c r="D38" s="7" t="n">
        <v>9</v>
      </c>
      <c r="E38" s="5" t="inlineStr">
        <is>
          <t>multifamily</t>
        </is>
      </c>
      <c r="F38" s="5" t="inlineStr">
        <is>
          <t>—</t>
        </is>
      </c>
      <c r="G38" s="5" t="inlineStr">
        <is>
          <t>—</t>
        </is>
      </c>
      <c r="H38" s="10" t="n">
        <v>1.11</v>
      </c>
      <c r="I38" s="5" t="inlineStr">
        <is>
          <t>—</t>
        </is>
      </c>
      <c r="J38" s="5" t="inlineStr">
        <is>
          <t>2026-07-03</t>
        </is>
      </c>
      <c r="K38" s="5" t="inlineStr">
        <is>
          <t>2026-07-03</t>
        </is>
      </c>
      <c r="L38" s="5" t="inlineStr">
        <is>
          <t>Entitlement</t>
        </is>
      </c>
    </row>
    <row r="39">
      <c r="A39" s="5" t="inlineStr">
        <is>
          <t>214 N GILBERT RD 111</t>
        </is>
      </c>
      <c r="B39" s="10" t="n">
        <v>1.8</v>
      </c>
      <c r="C39" s="5" t="inlineStr">
        <is>
          <t>Permitted</t>
        </is>
      </c>
      <c r="D39" s="5" t="inlineStr">
        <is>
          <t>—</t>
        </is>
      </c>
      <c r="E39" s="5" t="inlineStr">
        <is>
          <t>apartment_rental</t>
        </is>
      </c>
      <c r="F39" s="5" t="inlineStr">
        <is>
          <t>214 N GILBERT RD 111</t>
        </is>
      </c>
      <c r="G39" s="5" t="inlineStr">
        <is>
          <t>Mesa</t>
        </is>
      </c>
      <c r="H39" s="5" t="inlineStr">
        <is>
          <t>—</t>
        </is>
      </c>
      <c r="I39" s="5" t="inlineStr">
        <is>
          <t>—</t>
        </is>
      </c>
      <c r="J39" s="5" t="inlineStr">
        <is>
          <t>2023-02-23</t>
        </is>
      </c>
      <c r="K39" s="5" t="inlineStr">
        <is>
          <t>2023-03-01</t>
        </is>
      </c>
      <c r="L39" s="5" t="inlineStr">
        <is>
          <t>County permits</t>
        </is>
      </c>
    </row>
    <row r="40">
      <c r="A40" s="5" t="inlineStr">
        <is>
          <t>Tangerine</t>
        </is>
      </c>
      <c r="B40" s="10" t="n">
        <v>2.09</v>
      </c>
      <c r="C40" s="5" t="inlineStr">
        <is>
          <t>Entitlement</t>
        </is>
      </c>
      <c r="D40" s="7" t="n">
        <v>29</v>
      </c>
      <c r="E40" s="5" t="inlineStr">
        <is>
          <t>multifamily</t>
        </is>
      </c>
      <c r="F40" s="5" t="inlineStr">
        <is>
          <t>—</t>
        </is>
      </c>
      <c r="G40" s="5" t="inlineStr">
        <is>
          <t>—</t>
        </is>
      </c>
      <c r="H40" s="10" t="n">
        <v>2.06</v>
      </c>
      <c r="I40" s="5" t="inlineStr">
        <is>
          <t>—</t>
        </is>
      </c>
      <c r="J40" s="5" t="inlineStr">
        <is>
          <t>2026-07-03</t>
        </is>
      </c>
      <c r="K40" s="5" t="inlineStr">
        <is>
          <t>2026-07-03</t>
        </is>
      </c>
      <c r="L40" s="5" t="inlineStr">
        <is>
          <t>Entitlement</t>
        </is>
      </c>
    </row>
    <row r="41">
      <c r="A41" s="5" t="inlineStr">
        <is>
          <t>3020 E MAIN ST</t>
        </is>
      </c>
      <c r="B41" s="10" t="n">
        <v>2.12</v>
      </c>
      <c r="C41" s="5" t="inlineStr">
        <is>
          <t>Permitted</t>
        </is>
      </c>
      <c r="D41" s="5" t="inlineStr">
        <is>
          <t>—</t>
        </is>
      </c>
      <c r="E41" s="5" t="inlineStr">
        <is>
          <t>apartment_rental</t>
        </is>
      </c>
      <c r="F41" s="5" t="inlineStr">
        <is>
          <t>3020 E MAIN ST</t>
        </is>
      </c>
      <c r="G41" s="5" t="inlineStr">
        <is>
          <t>Mesa</t>
        </is>
      </c>
      <c r="H41" s="5" t="inlineStr">
        <is>
          <t>—</t>
        </is>
      </c>
      <c r="I41" s="5" t="inlineStr">
        <is>
          <t>—</t>
        </is>
      </c>
      <c r="J41" s="5" t="inlineStr">
        <is>
          <t>2023-07-27</t>
        </is>
      </c>
      <c r="K41" s="5" t="inlineStr">
        <is>
          <t>2023-08-03</t>
        </is>
      </c>
      <c r="L41" s="5" t="inlineStr">
        <is>
          <t>County permits</t>
        </is>
      </c>
    </row>
    <row r="42">
      <c r="A42" s="5" t="inlineStr">
        <is>
          <t>La Mesa Village Apartments</t>
        </is>
      </c>
      <c r="B42" s="10" t="n">
        <v>2.22</v>
      </c>
      <c r="C42" s="5" t="inlineStr">
        <is>
          <t>Entitlement</t>
        </is>
      </c>
      <c r="D42" s="5" t="inlineStr">
        <is>
          <t>—</t>
        </is>
      </c>
      <c r="E42" s="5" t="inlineStr">
        <is>
          <t>multifamily</t>
        </is>
      </c>
      <c r="F42" s="5" t="inlineStr">
        <is>
          <t>—</t>
        </is>
      </c>
      <c r="G42" s="5" t="inlineStr">
        <is>
          <t>MESA</t>
        </is>
      </c>
      <c r="H42" s="5" t="inlineStr">
        <is>
          <t>—</t>
        </is>
      </c>
      <c r="I42" s="5" t="inlineStr">
        <is>
          <t>—</t>
        </is>
      </c>
      <c r="J42" s="5" t="inlineStr">
        <is>
          <t>2024-10-29</t>
        </is>
      </c>
      <c r="K42" s="5" t="inlineStr">
        <is>
          <t>—</t>
        </is>
      </c>
      <c r="L42" s="5" t="inlineStr">
        <is>
          <t>NOI radar (Arizona DEQ)</t>
        </is>
      </c>
    </row>
    <row r="43">
      <c r="A43" s="5" t="inlineStr">
        <is>
          <t>505 S LESUEUR C</t>
        </is>
      </c>
      <c r="B43" s="10" t="n">
        <v>2.24</v>
      </c>
      <c r="C43" s="5" t="inlineStr">
        <is>
          <t>Permitted</t>
        </is>
      </c>
      <c r="D43" s="5" t="inlineStr">
        <is>
          <t>—</t>
        </is>
      </c>
      <c r="E43" s="5" t="inlineStr">
        <is>
          <t>apartment_rental</t>
        </is>
      </c>
      <c r="F43" s="5" t="inlineStr">
        <is>
          <t>505 S LESUEUR C</t>
        </is>
      </c>
      <c r="G43" s="5" t="inlineStr">
        <is>
          <t>Mesa</t>
        </is>
      </c>
      <c r="H43" s="5" t="inlineStr">
        <is>
          <t>—</t>
        </is>
      </c>
      <c r="I43" s="5" t="inlineStr">
        <is>
          <t>—</t>
        </is>
      </c>
      <c r="J43" s="5" t="inlineStr">
        <is>
          <t>2020-07-01</t>
        </is>
      </c>
      <c r="K43" s="5" t="inlineStr">
        <is>
          <t>2020-07-23</t>
        </is>
      </c>
      <c r="L43" s="5" t="inlineStr">
        <is>
          <t>County permits</t>
        </is>
      </c>
    </row>
    <row r="44">
      <c r="A44" s="5" t="inlineStr">
        <is>
          <t>Pioneer Place</t>
        </is>
      </c>
      <c r="B44" s="10" t="n">
        <v>2.25</v>
      </c>
      <c r="C44" s="5" t="inlineStr">
        <is>
          <t>Entitlement</t>
        </is>
      </c>
      <c r="D44" s="7" t="n">
        <v>9</v>
      </c>
      <c r="E44" s="5" t="inlineStr">
        <is>
          <t>mixed</t>
        </is>
      </c>
      <c r="F44" s="5" t="inlineStr">
        <is>
          <t>—</t>
        </is>
      </c>
      <c r="G44" s="5" t="inlineStr">
        <is>
          <t>—</t>
        </is>
      </c>
      <c r="H44" s="10" t="n">
        <v>0.83</v>
      </c>
      <c r="I44" s="5" t="inlineStr">
        <is>
          <t>—</t>
        </is>
      </c>
      <c r="J44" s="5" t="inlineStr">
        <is>
          <t>2026-07-03</t>
        </is>
      </c>
      <c r="K44" s="5" t="inlineStr">
        <is>
          <t>2026-07-03</t>
        </is>
      </c>
      <c r="L44" s="5" t="inlineStr">
        <is>
          <t>Entitlement</t>
        </is>
      </c>
    </row>
    <row r="45">
      <c r="A45" s="5" t="inlineStr">
        <is>
          <t>PS16-006 A New Leaf Apartment Bldg</t>
        </is>
      </c>
      <c r="B45" s="10" t="n">
        <v>2.33</v>
      </c>
      <c r="C45" s="5" t="inlineStr">
        <is>
          <t>Entitlement</t>
        </is>
      </c>
      <c r="D45" s="7" t="n">
        <v>40</v>
      </c>
      <c r="E45" s="5" t="inlineStr">
        <is>
          <t>multifamily</t>
        </is>
      </c>
      <c r="F45" s="5" t="inlineStr">
        <is>
          <t>—</t>
        </is>
      </c>
      <c r="G45" s="5" t="inlineStr">
        <is>
          <t>—</t>
        </is>
      </c>
      <c r="H45" s="10" t="n">
        <v>1.74</v>
      </c>
      <c r="I45" s="5" t="inlineStr">
        <is>
          <t>—</t>
        </is>
      </c>
      <c r="J45" s="5" t="inlineStr">
        <is>
          <t>2026-07-03</t>
        </is>
      </c>
      <c r="K45" s="5" t="inlineStr">
        <is>
          <t>2026-07-03</t>
        </is>
      </c>
      <c r="L45" s="5" t="inlineStr">
        <is>
          <t>Entitlement</t>
        </is>
      </c>
    </row>
    <row r="46">
      <c r="A46" s="5" t="inlineStr">
        <is>
          <t>3426 E UNIVERSITY DR</t>
        </is>
      </c>
      <c r="B46" s="10" t="n">
        <v>2.55</v>
      </c>
      <c r="C46" s="5" t="inlineStr">
        <is>
          <t>Permitted</t>
        </is>
      </c>
      <c r="D46" s="7" t="n">
        <v>36</v>
      </c>
      <c r="E46" s="5" t="inlineStr">
        <is>
          <t>apartment_rental</t>
        </is>
      </c>
      <c r="F46" s="5" t="inlineStr">
        <is>
          <t>3426 E UNIVERSITY DR</t>
        </is>
      </c>
      <c r="G46" s="5" t="inlineStr">
        <is>
          <t>Mesa</t>
        </is>
      </c>
      <c r="H46" s="5" t="inlineStr">
        <is>
          <t>—</t>
        </is>
      </c>
      <c r="I46" s="5" t="inlineStr">
        <is>
          <t>—</t>
        </is>
      </c>
      <c r="J46" s="5" t="inlineStr">
        <is>
          <t>2021-02-15</t>
        </is>
      </c>
      <c r="K46" s="5" t="inlineStr">
        <is>
          <t>2021-09-27</t>
        </is>
      </c>
      <c r="L46" s="5" t="inlineStr">
        <is>
          <t>County permits</t>
        </is>
      </c>
    </row>
    <row r="47">
      <c r="A47" s="5" t="inlineStr">
        <is>
          <t>455 E MAIN ST</t>
        </is>
      </c>
      <c r="B47" s="10" t="n">
        <v>2.57</v>
      </c>
      <c r="C47" s="5" t="inlineStr">
        <is>
          <t>Permitted</t>
        </is>
      </c>
      <c r="D47" s="5" t="inlineStr">
        <is>
          <t>—</t>
        </is>
      </c>
      <c r="E47" s="5" t="inlineStr">
        <is>
          <t>apartment_rental</t>
        </is>
      </c>
      <c r="F47" s="5" t="inlineStr">
        <is>
          <t>455 E MAIN ST</t>
        </is>
      </c>
      <c r="G47" s="5" t="inlineStr">
        <is>
          <t>Mesa</t>
        </is>
      </c>
      <c r="H47" s="5" t="inlineStr">
        <is>
          <t>—</t>
        </is>
      </c>
      <c r="I47" s="5" t="inlineStr">
        <is>
          <t>—</t>
        </is>
      </c>
      <c r="J47" s="5" t="inlineStr">
        <is>
          <t>2019-03-07</t>
        </is>
      </c>
      <c r="K47" s="5" t="inlineStr">
        <is>
          <t>2020-12-08</t>
        </is>
      </c>
      <c r="L47" s="5" t="inlineStr">
        <is>
          <t>County permits</t>
        </is>
      </c>
    </row>
    <row r="48">
      <c r="A48" s="5" t="inlineStr">
        <is>
          <t>ASPIRE HERITAGE</t>
        </is>
      </c>
      <c r="B48" s="10" t="n">
        <v>2.58</v>
      </c>
      <c r="C48" s="5" t="inlineStr">
        <is>
          <t>Entitlement</t>
        </is>
      </c>
      <c r="D48" s="5" t="inlineStr">
        <is>
          <t>—</t>
        </is>
      </c>
      <c r="E48" s="5" t="inlineStr">
        <is>
          <t>multifamily</t>
        </is>
      </c>
      <c r="F48" s="5" t="inlineStr">
        <is>
          <t>—</t>
        </is>
      </c>
      <c r="G48" s="5" t="inlineStr">
        <is>
          <t>GILBERT</t>
        </is>
      </c>
      <c r="H48" s="5" t="inlineStr">
        <is>
          <t>—</t>
        </is>
      </c>
      <c r="I48" s="5" t="inlineStr">
        <is>
          <t>—</t>
        </is>
      </c>
      <c r="J48" s="5" t="inlineStr">
        <is>
          <t>2019-04-24</t>
        </is>
      </c>
      <c r="K48" s="5" t="inlineStr">
        <is>
          <t>—</t>
        </is>
      </c>
      <c r="L48" s="5" t="inlineStr">
        <is>
          <t>NOI radar (Arizona DEQ)</t>
        </is>
      </c>
    </row>
    <row r="49">
      <c r="A49" s="5" t="inlineStr">
        <is>
          <t>Van Damme Residence</t>
        </is>
      </c>
      <c r="B49" s="10" t="n">
        <v>2.58</v>
      </c>
      <c r="C49" s="5" t="inlineStr">
        <is>
          <t>Entitlement</t>
        </is>
      </c>
      <c r="D49" s="7" t="n">
        <v>2</v>
      </c>
      <c r="E49" s="5" t="inlineStr">
        <is>
          <t>multifamily</t>
        </is>
      </c>
      <c r="F49" s="5" t="inlineStr">
        <is>
          <t>—</t>
        </is>
      </c>
      <c r="G49" s="5" t="inlineStr">
        <is>
          <t>—</t>
        </is>
      </c>
      <c r="H49" s="10" t="n">
        <v>0.16</v>
      </c>
      <c r="I49" s="5" t="inlineStr">
        <is>
          <t>—</t>
        </is>
      </c>
      <c r="J49" s="5" t="inlineStr">
        <is>
          <t>2026-07-03</t>
        </is>
      </c>
      <c r="K49" s="5" t="inlineStr">
        <is>
          <t>2026-07-03</t>
        </is>
      </c>
      <c r="L49" s="5" t="inlineStr">
        <is>
          <t>Entitlement</t>
        </is>
      </c>
    </row>
    <row r="50">
      <c r="A50" s="5" t="inlineStr">
        <is>
          <t>LEGACY SQUARE</t>
        </is>
      </c>
      <c r="B50" s="10" t="n">
        <v>2.6</v>
      </c>
      <c r="C50" s="5" t="inlineStr">
        <is>
          <t>Permitted</t>
        </is>
      </c>
      <c r="D50" s="7" t="n">
        <v>110</v>
      </c>
      <c r="E50" s="5" t="inlineStr">
        <is>
          <t>multifamily</t>
        </is>
      </c>
      <c r="F50" s="5" t="inlineStr">
        <is>
          <t>140 S POMEROY</t>
        </is>
      </c>
      <c r="G50" s="5" t="inlineStr">
        <is>
          <t>MESA</t>
        </is>
      </c>
      <c r="H50" s="5" t="inlineStr">
        <is>
          <t>—</t>
        </is>
      </c>
      <c r="I50" s="5" t="inlineStr">
        <is>
          <t>Willow Bridge Property Company</t>
        </is>
      </c>
      <c r="J50" s="5" t="inlineStr">
        <is>
          <t>2025-02-06</t>
        </is>
      </c>
      <c r="K50" s="5" t="inlineStr">
        <is>
          <t>2025-07-03</t>
        </is>
      </c>
      <c r="L50" s="5" t="inlineStr">
        <is>
          <t>County permits, NOI radar (Arizona DEQ)</t>
        </is>
      </c>
    </row>
    <row r="51">
      <c r="A51" s="5" t="inlineStr">
        <is>
          <t>Cadillac Aparments</t>
        </is>
      </c>
      <c r="B51" s="10" t="n">
        <v>2.64</v>
      </c>
      <c r="C51" s="5" t="inlineStr">
        <is>
          <t>Entitlement</t>
        </is>
      </c>
      <c r="D51" s="7" t="n">
        <v>7</v>
      </c>
      <c r="E51" s="5" t="inlineStr">
        <is>
          <t>multifamily</t>
        </is>
      </c>
      <c r="F51" s="5" t="inlineStr">
        <is>
          <t>—</t>
        </is>
      </c>
      <c r="G51" s="5" t="inlineStr">
        <is>
          <t>—</t>
        </is>
      </c>
      <c r="H51" s="10" t="n">
        <v>0.85</v>
      </c>
      <c r="I51" s="5" t="inlineStr">
        <is>
          <t>—</t>
        </is>
      </c>
      <c r="J51" s="5" t="inlineStr">
        <is>
          <t>2026-07-03</t>
        </is>
      </c>
      <c r="K51" s="5" t="inlineStr">
        <is>
          <t>2026-07-03</t>
        </is>
      </c>
      <c r="L51" s="5" t="inlineStr">
        <is>
          <t>Entitlement</t>
        </is>
      </c>
    </row>
    <row r="52">
      <c r="A52" s="5" t="inlineStr">
        <is>
          <t>Clare House Social</t>
        </is>
      </c>
      <c r="B52" s="10" t="n">
        <v>2.65</v>
      </c>
      <c r="C52" s="5" t="inlineStr">
        <is>
          <t>Entitlement</t>
        </is>
      </c>
      <c r="D52" s="5" t="inlineStr">
        <is>
          <t>—</t>
        </is>
      </c>
      <c r="E52" s="5" t="inlineStr">
        <is>
          <t>mixed</t>
        </is>
      </c>
      <c r="F52" s="5" t="inlineStr">
        <is>
          <t>—</t>
        </is>
      </c>
      <c r="G52" s="5" t="inlineStr">
        <is>
          <t>—</t>
        </is>
      </c>
      <c r="H52" s="5" t="inlineStr">
        <is>
          <t>—</t>
        </is>
      </c>
      <c r="I52" s="5" t="inlineStr">
        <is>
          <t>—</t>
        </is>
      </c>
      <c r="J52" s="5" t="inlineStr">
        <is>
          <t>2026-07-03</t>
        </is>
      </c>
      <c r="K52" s="5" t="inlineStr">
        <is>
          <t>2026-07-03</t>
        </is>
      </c>
      <c r="L52" s="5" t="inlineStr">
        <is>
          <t>Entitlement</t>
        </is>
      </c>
    </row>
    <row r="53">
      <c r="A53" s="5" t="inlineStr">
        <is>
          <t>The Brundrett Building</t>
        </is>
      </c>
      <c r="B53" s="10" t="n">
        <v>2.72</v>
      </c>
      <c r="C53" s="5" t="inlineStr">
        <is>
          <t>Entitlement</t>
        </is>
      </c>
      <c r="D53" s="5" t="inlineStr">
        <is>
          <t>—</t>
        </is>
      </c>
      <c r="E53" s="5" t="inlineStr">
        <is>
          <t>mixed</t>
        </is>
      </c>
      <c r="F53" s="5" t="inlineStr">
        <is>
          <t>—</t>
        </is>
      </c>
      <c r="G53" s="5" t="inlineStr">
        <is>
          <t>—</t>
        </is>
      </c>
      <c r="H53" s="5" t="inlineStr">
        <is>
          <t>—</t>
        </is>
      </c>
      <c r="I53" s="5" t="inlineStr">
        <is>
          <t>—</t>
        </is>
      </c>
      <c r="J53" s="5" t="inlineStr">
        <is>
          <t>2026-07-03</t>
        </is>
      </c>
      <c r="K53" s="5" t="inlineStr">
        <is>
          <t>2026-07-03</t>
        </is>
      </c>
      <c r="L53" s="5" t="inlineStr">
        <is>
          <t>Entitlement</t>
        </is>
      </c>
    </row>
    <row r="54">
      <c r="A54" s="5" t="inlineStr">
        <is>
          <t>233 E MAIN ST</t>
        </is>
      </c>
      <c r="B54" s="10" t="n">
        <v>2.76</v>
      </c>
      <c r="C54" s="5" t="inlineStr">
        <is>
          <t>Permitted</t>
        </is>
      </c>
      <c r="D54" s="5" t="inlineStr">
        <is>
          <t>—</t>
        </is>
      </c>
      <c r="E54" s="5" t="inlineStr">
        <is>
          <t>apartment_rental</t>
        </is>
      </c>
      <c r="F54" s="5" t="inlineStr">
        <is>
          <t>233 E MAIN ST</t>
        </is>
      </c>
      <c r="G54" s="5" t="inlineStr">
        <is>
          <t>Mesa</t>
        </is>
      </c>
      <c r="H54" s="5" t="inlineStr">
        <is>
          <t>—</t>
        </is>
      </c>
      <c r="I54" s="5" t="inlineStr">
        <is>
          <t>—</t>
        </is>
      </c>
      <c r="J54" s="5" t="inlineStr">
        <is>
          <t>2020-01-27</t>
        </is>
      </c>
      <c r="K54" s="5" t="inlineStr">
        <is>
          <t>2022-02-16</t>
        </is>
      </c>
      <c r="L54" s="5" t="inlineStr">
        <is>
          <t>County permits</t>
        </is>
      </c>
    </row>
    <row r="55">
      <c r="A55" s="5" t="inlineStr">
        <is>
          <t>NEC Neely St and Aviary Way</t>
        </is>
      </c>
      <c r="B55" s="10" t="n">
        <v>2.79</v>
      </c>
      <c r="C55" s="5" t="inlineStr">
        <is>
          <t>Entitlement</t>
        </is>
      </c>
      <c r="D55" s="7" t="n">
        <v>99</v>
      </c>
      <c r="E55" s="5" t="inlineStr">
        <is>
          <t>multifamily</t>
        </is>
      </c>
      <c r="F55" s="5" t="inlineStr">
        <is>
          <t>—</t>
        </is>
      </c>
      <c r="G55" s="5" t="inlineStr">
        <is>
          <t>—</t>
        </is>
      </c>
      <c r="H55" s="10" t="n">
        <v>11.75</v>
      </c>
      <c r="I55" s="5" t="inlineStr">
        <is>
          <t>—</t>
        </is>
      </c>
      <c r="J55" s="5" t="inlineStr">
        <is>
          <t>2026-07-03</t>
        </is>
      </c>
      <c r="K55" s="5" t="inlineStr">
        <is>
          <t>2026-07-03</t>
        </is>
      </c>
      <c r="L55" s="5" t="inlineStr">
        <is>
          <t>Entitlement</t>
        </is>
      </c>
    </row>
    <row r="56">
      <c r="A56" s="5" t="inlineStr">
        <is>
          <t>Mesa Main Street Apartments</t>
        </is>
      </c>
      <c r="B56" s="10" t="n">
        <v>2.81</v>
      </c>
      <c r="C56" s="5" t="inlineStr">
        <is>
          <t>Entitlement</t>
        </is>
      </c>
      <c r="D56" s="7" t="n">
        <v>36</v>
      </c>
      <c r="E56" s="5" t="inlineStr">
        <is>
          <t>multifamily</t>
        </is>
      </c>
      <c r="F56" s="5" t="inlineStr">
        <is>
          <t>—</t>
        </is>
      </c>
      <c r="G56" s="5" t="inlineStr">
        <is>
          <t>—</t>
        </is>
      </c>
      <c r="H56" s="10" t="n">
        <v>4.33</v>
      </c>
      <c r="I56" s="5" t="inlineStr">
        <is>
          <t>—</t>
        </is>
      </c>
      <c r="J56" s="5" t="inlineStr">
        <is>
          <t>2026-07-03</t>
        </is>
      </c>
      <c r="K56" s="5" t="inlineStr">
        <is>
          <t>2026-07-03</t>
        </is>
      </c>
      <c r="L56" s="5" t="inlineStr">
        <is>
          <t>Entitlement</t>
        </is>
      </c>
    </row>
    <row r="57">
      <c r="A57" s="5" t="inlineStr">
        <is>
          <t>145 E MAIN ST 1</t>
        </is>
      </c>
      <c r="B57" s="10" t="n">
        <v>2.89</v>
      </c>
      <c r="C57" s="5" t="inlineStr">
        <is>
          <t>Permitted</t>
        </is>
      </c>
      <c r="D57" s="7" t="n">
        <v>335</v>
      </c>
      <c r="E57" s="5" t="inlineStr">
        <is>
          <t>apartment_rental</t>
        </is>
      </c>
      <c r="F57" s="5" t="inlineStr">
        <is>
          <t>145 E MAIN ST 1</t>
        </is>
      </c>
      <c r="G57" s="5" t="inlineStr">
        <is>
          <t>Mesa</t>
        </is>
      </c>
      <c r="H57" s="5" t="inlineStr">
        <is>
          <t>—</t>
        </is>
      </c>
      <c r="I57" s="5" t="inlineStr">
        <is>
          <t>—</t>
        </is>
      </c>
      <c r="J57" s="5" t="inlineStr">
        <is>
          <t>2021-04-01</t>
        </is>
      </c>
      <c r="K57" s="5" t="inlineStr">
        <is>
          <t>2021-12-06</t>
        </is>
      </c>
      <c r="L57" s="5" t="inlineStr">
        <is>
          <t>County permits</t>
        </is>
      </c>
    </row>
    <row r="58">
      <c r="A58" s="5" t="inlineStr">
        <is>
          <t>Fiesta Rose Garden</t>
        </is>
      </c>
      <c r="B58" s="10" t="n">
        <v>2.93</v>
      </c>
      <c r="C58" s="5" t="inlineStr">
        <is>
          <t>Entitlement</t>
        </is>
      </c>
      <c r="D58" s="7" t="n">
        <v>12</v>
      </c>
      <c r="E58" s="5" t="inlineStr">
        <is>
          <t>multifamily</t>
        </is>
      </c>
      <c r="F58" s="5" t="inlineStr">
        <is>
          <t>—</t>
        </is>
      </c>
      <c r="G58" s="5" t="inlineStr">
        <is>
          <t>—</t>
        </is>
      </c>
      <c r="H58" s="10" t="n">
        <v>1.03</v>
      </c>
      <c r="I58" s="5" t="inlineStr">
        <is>
          <t>—</t>
        </is>
      </c>
      <c r="J58" s="5" t="inlineStr">
        <is>
          <t>2026-07-03</t>
        </is>
      </c>
      <c r="K58" s="5" t="inlineStr">
        <is>
          <t>2026-07-03</t>
        </is>
      </c>
      <c r="L58" s="5" t="inlineStr">
        <is>
          <t>Entitlement</t>
        </is>
      </c>
    </row>
    <row r="59">
      <c r="A59" s="5" t="inlineStr">
        <is>
          <t>NWC Gilbert Rd and Elliot Rd</t>
        </is>
      </c>
      <c r="B59" s="10" t="n">
        <v>2.99</v>
      </c>
      <c r="C59" s="5" t="inlineStr">
        <is>
          <t>Entitlement</t>
        </is>
      </c>
      <c r="D59" s="7" t="n">
        <v>200</v>
      </c>
      <c r="E59" s="5" t="inlineStr">
        <is>
          <t>mixed</t>
        </is>
      </c>
      <c r="F59" s="5" t="inlineStr">
        <is>
          <t>—</t>
        </is>
      </c>
      <c r="G59" s="5" t="inlineStr">
        <is>
          <t>—</t>
        </is>
      </c>
      <c r="H59" s="10" t="n">
        <v>2.19</v>
      </c>
      <c r="I59" s="5" t="inlineStr">
        <is>
          <t>—</t>
        </is>
      </c>
      <c r="J59" s="5" t="inlineStr">
        <is>
          <t>2026-07-03</t>
        </is>
      </c>
      <c r="K59" s="5" t="inlineStr">
        <is>
          <t>2026-07-03</t>
        </is>
      </c>
      <c r="L59" s="5" t="inlineStr">
        <is>
          <t>Entitlement</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8" customWidth="1" min="1" max="1"/>
    <col width="26" customWidth="1" min="2" max="2"/>
    <col width="110" customWidth="1" min="3" max="3"/>
  </cols>
  <sheetData>
    <row r="1">
      <c r="A1" s="1" t="inlineStr">
        <is>
          <t>Notes and disclosures</t>
        </is>
      </c>
    </row>
    <row r="2">
      <c r="A2" s="2" t="inlineStr">
        <is>
          <t>Sample Mesa Apt — as of 2026-08-31</t>
        </is>
      </c>
    </row>
    <row r="3">
      <c r="A3" s="2" t="inlineStr">
        <is>
          <t>Every output here is the result of decisions someone made. These are those decisions, including the ones that make the numbers look worse.</t>
        </is>
      </c>
    </row>
    <row r="4">
      <c r="A4" s="3" t="n"/>
      <c r="B4" s="3" t="n"/>
      <c r="C4" s="3" t="n"/>
      <c r="D4" s="3" t="n"/>
      <c r="E4" s="3" t="n"/>
      <c r="F4" s="3" t="n"/>
      <c r="G4" s="3" t="n"/>
      <c r="H4" s="3" t="n"/>
    </row>
    <row r="5">
      <c r="A5" s="14" t="inlineStr">
        <is>
          <t>Topic</t>
        </is>
      </c>
      <c r="B5" s="14" t="inlineStr">
        <is>
          <t>Applies to</t>
        </is>
      </c>
      <c r="C5" s="14" t="inlineStr">
        <is>
          <t>Note</t>
        </is>
      </c>
    </row>
    <row r="6">
      <c r="A6" s="5" t="inlineStr">
        <is>
          <t>Pricing is illustrative</t>
        </is>
      </c>
      <c r="B6" s="5" t="inlineStr">
        <is>
          <t>Deal Summary — Pricing</t>
        </is>
      </c>
      <c r="C6" s="22" t="inlineStr">
        <is>
          <t>Every price, per-unit figure and cap rate in this set is illustrative. The per-unit price is a round number chosen to sit inside the band a real per-unit sale price occupies, so the cap-rate arithmetic is realistic. It is not a quote, an offer, a broker's guidance, or a valuation. Cap rates move inversely with the price, so read them as a demonstration of the mechanics rather than a view on the asset.</t>
        </is>
      </c>
    </row>
    <row r="7">
      <c r="A7" s="5" t="inlineStr">
        <is>
          <t>Licensed data is excluded by design, not by omission</t>
        </is>
      </c>
      <c r="B7" s="5" t="inlineStr">
        <is>
          <t>Rent Comps</t>
        </is>
      </c>
      <c r="C7" s="22" t="inlineStr">
        <is>
          <t>No subscription or licensed market-data feed appears anywhere in this set. Comps come only from an operator's own weekly scrape of public leasing pages. That is a deliberate constraint, not a gap: licensed data cannot travel outside the licence, so a portfolio piece built on it could not be shown at all. The cost is coverage, and the coverage is measured and stated rather than assumed.</t>
        </is>
      </c>
    </row>
    <row r="8">
      <c r="A8" s="5" t="inlineStr">
        <is>
          <t>Comp radius is stated, and coverage inside it is measured</t>
        </is>
      </c>
      <c r="B8" s="5" t="inlineStr">
        <is>
          <t>Rent Comps</t>
        </is>
      </c>
      <c r="C8" s="22" t="inlineStr">
        <is>
          <t>The comp block states the radius it searched and how many tracked communities inside it carry live rents; that sentence is counted from the operator's own scrape, never written by hand. The detail tiers are the closest same-product communities within that radius, so a wide radius adds candidates without letting a distant one outrank a close one. A community the scrape tracks but could not quote is not dropped: it is carried, with the reason it is not a comp, in the downloadable interchange file.</t>
        </is>
      </c>
    </row>
    <row r="9">
      <c r="A9" s="5" t="inlineStr">
        <is>
          <t>Comps are matched on vintage</t>
        </is>
      </c>
      <c r="B9" s="5" t="inlineStr">
        <is>
          <t>Rent Comps — tiers</t>
        </is>
      </c>
      <c r="C9" s="22" t="inlineStr">
        <is>
          <t>The detailed tiers hold only communities within ten years of the subject's year built. Widening that range changes which communities are in the set, and a set that includes materially newer product will generally report a different rent — how much, and in which direction, is a property of the particular submarket and date, not a rule. Where this output set has measured the difference between two otherwise-identical comp sets on its own subject, the figures appear in the note below.</t>
        </is>
      </c>
    </row>
    <row r="10">
      <c r="A10" s="5" t="inlineStr">
        <is>
          <t>Year built comes from a free-text note, where it exists at all</t>
        </is>
      </c>
      <c r="B10" s="5" t="inlineStr">
        <is>
          <t>Rent Comps — tiers</t>
        </is>
      </c>
      <c r="C10" s="22" t="inlineStr">
        <is>
          <t>The rent tracker has no year-built column. Where a vintage appears here it was parsed out of a free-text note on the community record, and every row carries that as its source. A community with no such note keeps its place in the comp set on distance and product, shows a dash for the year, and the tier header says how many rows the vintage filter could not be applied to. Inventing a year would fabricate the evidence the filter runs on; dropping the community would hide the closest comps for want of a field the source never had.</t>
        </is>
      </c>
    </row>
    <row r="11">
      <c r="A11" s="5" t="inlineStr">
        <is>
          <t>Market rent is never a blend of new and renewal</t>
        </is>
      </c>
      <c r="B11" s="5" t="inlineStr">
        <is>
          <t>Rent Roll — Summary</t>
        </is>
      </c>
      <c r="C11" s="22" t="inlineStr">
        <is>
          <t>Market rent for the model is the new move-in rent — residents whose move-in date falls inside the lookback window, whatever their lease type — where a plan has one, and in-place rent where it does not. It is never the average of every lease signed, new and renewal together. A blended figure reads as market rent and is not one: renewals are priced off the existing rent, so blending them in drags the number toward where rents used to be and understates the gap the underwriting is trying to measure. On an asset whose in-place rents sit above what the market is currently signing, the rule produces a market rent BELOW in-place — which is the correct and uncomfortable answer, and the one a blend would hide.</t>
        </is>
      </c>
    </row>
    <row r="12">
      <c r="A12" s="5" t="inlineStr">
        <is>
          <t>Estimated values are not published as facts</t>
        </is>
      </c>
      <c r="B12" s="5" t="inlineStr">
        <is>
          <t>throughout</t>
        </is>
      </c>
      <c r="C12" s="22" t="inlineStr">
        <is>
          <t>Where a figure is derived rather than read, the audit trail says so and names the inputs. Where a figure is unknown, the cell shows a visible hole rather than a plausible-looking number. A blank that reads as a zero is the most expensive kind of missing data, because nothing downstream flags it.</t>
        </is>
      </c>
    </row>
    <row r="13">
      <c r="A13" s="5" t="inlineStr">
        <is>
          <t>What the public demo leaves to the internal pipeline</t>
        </is>
      </c>
      <c r="B13" s="5" t="inlineStr">
        <is>
          <t>throughout</t>
        </is>
      </c>
      <c r="C13" s="22" t="inlineStr">
        <is>
          <t>This demo is a deliberately reduced copy of the operator's pipeline. A licensed data source, a county-portal login, a school-rating lookup, a web valuation or a lease trade-out report is not something a public page should reach or ask for, so the values those produce — the assessor's parcel and bill, school ratings, a fair market value, the new-versus-renewal trade-out — read 'Internal pipeline only' with the reason wherever they appear. The field manifest lists every one of them. Everything else on these tabs is produced the same way for the sample and for an uploaded deal, from the same sources.</t>
        </is>
      </c>
    </row>
    <row r="14">
      <c r="A14" s="5" t="inlineStr">
        <is>
          <t>Supply coverage is an area of ongoing work</t>
        </is>
      </c>
      <c r="B14" s="5" t="inlineStr">
        <is>
          <t>Supply</t>
        </is>
      </c>
      <c r="C14" s="22" t="inlineStr">
        <is>
          <t>The supply section is real and unmodified — the rings, stages and unit counts come from a public permit and entitlement pipeline, and a zero is a genuine zero rather than a gap left blank. Coverage of that pipeline is an area of ongoing work: a ring showing no active supply means nothing was matched in the sources covered so far, which is a weaker statement than nothing being built. This section will be expanded; read it as a floor on competing supply, not a census of it.</t>
        </is>
      </c>
    </row>
    <row r="15">
      <c r="A15" s="5" t="inlineStr">
        <is>
          <t>Checks degrade to NOT CHECKED rather than passing quietly</t>
        </is>
      </c>
      <c r="B15" s="5" t="inlineStr">
        <is>
          <t>Error Checks &amp; Pricing</t>
        </is>
      </c>
      <c r="C15" s="22" t="inlineStr">
        <is>
          <t>Every cross-tie on the checks tab reports OK, FAIL, or NOT CHECKED. A check missing one of its inputs reports NOT CHECKED and claims no difference — it never reports OK. A green result that only means 'this check could not run' is worse than a red one, because it buys confidence it has not earned.</t>
        </is>
      </c>
    </row>
    <row r="16">
      <c r="A16" s="5" t="inlineStr">
        <is>
          <t>What vintage-matching changed on this deal</t>
        </is>
      </c>
      <c r="B16" s="5" t="inlineStr">
        <is>
          <t>Rent Comps — tiers</t>
        </is>
      </c>
      <c r="C16" s="22" t="inlineStr">
        <is>
          <t>This subject was built 1981. Two comp sets were selected by identical criteria — same candidate pool, same product test, same tracker exclusions, same radius, same closest-20 cap, same rent rules, same mix weighting — differing only in whether the +/-10-year vintage test was applied. Set A, vintage test ON: 13 communities, vintages 1981 to 1987; this subject's rent reads 4.7% above it. Set B, vintage test OFF: 4 more communities join and none drops out — fewer than 20 qualify either way, so the cap never binds (vintages 1981 to 2018); the same rent reads 0.8% above it. Both figures are weighted by this property's own unit mix and computed over the same bed counts (95% of its units), so the two sets differ by 3.9 points. Every community that joins was built after 1987, set A's newest, so set B reaches newer product than the vintage test allowed. Both sets are listed on the Rent Comps section — this is a measurement of these two sets on this date, not an estimate of what vintage is worth in this market.</t>
        </is>
      </c>
    </row>
    <row r="17">
      <c r="A17" s="5" t="inlineStr">
        <is>
          <t>Market rent is BELOW in-place on this deal</t>
        </is>
      </c>
      <c r="B17" s="5" t="inlineStr">
        <is>
          <t>Rent Roll — Summary</t>
        </is>
      </c>
      <c r="C17" s="22" t="inlineStr">
        <is>
          <t>Unit-weighted in-place rent is $1,457 and market rent for the model is $1,345 — -7.7%. That is not an error. New leases are signing below what residents in place are paying, so the no-blend rule surfaces a downward mark the model has to carry. A blended new-and-renewal average would have hidden it.</t>
        </is>
      </c>
    </row>
    <row r="18">
      <c r="A18" s="5" t="inlineStr">
        <is>
          <t>This sample sits at an illustrative address</t>
        </is>
      </c>
      <c r="B18" s="5" t="inlineStr">
        <is>
          <t>throughout</t>
        </is>
      </c>
      <c r="C18" s="22" t="inlineStr">
        <is>
          <t>The address shown is illustrative and is not the asset's location; the demand, supply, rent-comp and property-tax tabs were pulled for this illustrative address from the same sources a live upload reads. The seller and brokerage names are illustrative; the real parties are withheld. Pricing is illustrative.</t>
        </is>
      </c>
    </row>
    <row r="19">
      <c r="A19" s="5" t="inlineStr">
        <is>
          <t>About the market pull</t>
        </is>
      </c>
      <c r="B19" s="5" t="inlineStr">
        <is>
          <t>Rent Comps / Demand / Supply</t>
        </is>
      </c>
      <c r="C19" s="22" t="inlineStr">
        <is>
          <t>Demand: the ZIP-versus-metro home value rows are Zillow ZHVI from a vendored table that carries no as-of date — the same static table the operator's 1-pager reads. Directional, not current.</t>
        </is>
      </c>
    </row>
    <row r="20">
      <c r="A20" s="5" t="inlineStr">
        <is>
          <t>About the market pull</t>
        </is>
      </c>
      <c r="B20" s="5" t="inlineStr">
        <is>
          <t>Rent Comps / Demand / Supply</t>
        </is>
      </c>
      <c r="C20" s="22" t="inlineStr">
        <is>
          <t>Supply stages: the permit pipeline tracks pre-permit signals (entitlement leads, site plans, stormwater notices — shown as Entitlement) and issued permits (Permitted). Construction status and deliveries are not tracked, so those stages are not asserted.</t>
        </is>
      </c>
    </row>
    <row r="21">
      <c r="A21" s="5" t="inlineStr">
        <is>
          <t>About the market pull</t>
        </is>
      </c>
      <c r="B21" s="5" t="inlineStr">
        <is>
          <t>Rent Comps / Demand / Supply</t>
        </is>
      </c>
      <c r="C21" s="22" t="inlineStr">
        <is>
          <t>Supply: cut to multifamily projects for an MF subject; build-for-rent projects are not counted.</t>
        </is>
      </c>
    </row>
    <row r="22">
      <c r="A22" s="5" t="inlineStr">
        <is>
          <t>About the market pull</t>
        </is>
      </c>
      <c r="B22" s="5" t="inlineStr">
        <is>
          <t>Rent Comps / Demand / Supply</t>
        </is>
      </c>
      <c r="C22" s="22" t="inlineStr">
        <is>
          <t>Supply: the 33 development(s) within 3 mi are listed by name, one row each, at the furthest stage the pipeline shows; beyond that radius the rings are counts only.</t>
        </is>
      </c>
    </row>
    <row r="23">
      <c r="A23" s="5" t="inlineStr">
        <is>
          <t>About the market pull</t>
        </is>
      </c>
      <c r="B23" s="5" t="inlineStr">
        <is>
          <t>Rent Comps / Demand / Supply</t>
        </is>
      </c>
      <c r="C23" s="22" t="inlineStr">
        <is>
          <t>Supply: 215 row(s) were the same development on more than one lifecycle layer and were counted once, at the furthest stage the pipeline shows.</t>
        </is>
      </c>
    </row>
    <row r="24">
      <c r="A24" s="5" t="inlineStr">
        <is>
          <t>About the market pull</t>
        </is>
      </c>
      <c r="B24" s="5" t="inlineStr">
        <is>
          <t>Rent Comps / Demand / Supply</t>
        </is>
      </c>
      <c r="C24" s="22" t="inlineStr">
        <is>
          <t>Supply: 141 project(s) without a unit count are counted as projects and add zero units — the unit figure is a floor, not a total.</t>
        </is>
      </c>
    </row>
    <row r="25">
      <c r="A25" s="5" t="inlineStr">
        <is>
          <t>About the market pull</t>
        </is>
      </c>
      <c r="B25" s="5" t="inlineStr">
        <is>
          <t>Rent Comps / Demand / Supply</t>
        </is>
      </c>
      <c r="C25" s="22" t="inlineStr">
        <is>
          <t>Supply pipeline: Supply: layers are lifecycle views of the SAME market — a project can appear as an NOI and later as a permit; never sum a tab's rows across layers.</t>
        </is>
      </c>
    </row>
    <row r="26">
      <c r="A26" s="5" t="inlineStr">
        <is>
          <t>About the market pull</t>
        </is>
      </c>
      <c r="B26" s="5" t="inlineStr">
        <is>
          <t>Rent Comps / Demand / Supply</t>
        </is>
      </c>
      <c r="C26" s="22" t="inlineStr">
        <is>
          <t>Supply pipeline: Supply: county/SFD 'Units' are measured where the permit carries them; NOI and entitlement 'Units' are acreage-derived ESTIMATES (capped 300) — treat as indicative.</t>
        </is>
      </c>
    </row>
    <row r="27">
      <c r="A27" s="5" t="inlineStr">
        <is>
          <t>About the market pull</t>
        </is>
      </c>
      <c r="B27" s="5" t="inlineStr">
        <is>
          <t>Rent Comps / Demand / Supply</t>
        </is>
      </c>
      <c r="C27" s="22" t="inlineStr">
        <is>
          <t>Supply pipeline: Supply: 'Lead — entitlement' rows are pre-permit LEADS (~40-65% eventually build), not committed supply; their Status shows the de-risk funnel (prospect / NOI nearby / permit nearby).</t>
        </is>
      </c>
    </row>
    <row r="28">
      <c r="A28" s="5" t="inlineStr">
        <is>
          <t>About the market pull</t>
        </is>
      </c>
      <c r="B28" s="5" t="inlineStr">
        <is>
          <t>Rent Comps / Demand / Supply</t>
        </is>
      </c>
      <c r="C28" s="22" t="inlineStr">
        <is>
          <t>Supply pipeline: Supply BFR: the detached SFD-tract layer exists for Charlotte / Las Vegas / Nashville / Tampa today; elsewhere detached product shows via NOI radar + entitlement tiers. Phoenix has no attached-BFR NOI arm.</t>
        </is>
      </c>
    </row>
    <row r="29">
      <c r="A29" s="5" t="inlineStr">
        <is>
          <t>About the market pull</t>
        </is>
      </c>
      <c r="B29" s="5" t="inlineStr">
        <is>
          <t>Rent Comps / Demand / Supply</t>
        </is>
      </c>
      <c r="C29" s="22" t="inlineStr">
        <is>
          <t>Rent comps: 354 of 357 communities in the radius carry a year built (297 from the public property record, the rest from the community registry); those are vintage-tested against the subject, the rest are matched on distance and product only and say so.</t>
        </is>
      </c>
    </row>
    <row r="30">
      <c r="A30" s="5" t="inlineStr">
        <is>
          <t>About the market pull</t>
        </is>
      </c>
      <c r="B30" s="5" t="inlineStr">
        <is>
          <t>Rent Comps / Demand / Supply</t>
        </is>
      </c>
      <c r="C30" s="22" t="inlineStr">
        <is>
          <t>Rent comps: 297 of 357 communities in the radius carry a public-record unit count (Maricopa County, AZ property record), shown with its source and as-of. A community's licensed registry count is never published; where no public record covers it, the count reads MISSING and says so.</t>
        </is>
      </c>
    </row>
    <row r="31">
      <c r="A31" s="5" t="inlineStr">
        <is>
          <t>About the market pull</t>
        </is>
      </c>
      <c r="B31" s="5" t="inlineStr">
        <is>
          <t>Rent Comps / Demand / Supply</t>
        </is>
      </c>
      <c r="C31" s="22" t="inlineStr">
        <is>
          <t>Rent comps: 1 quoted community is marked STALE by the tracker (snapshot older than its freshness threshold); their rows say so.</t>
        </is>
      </c>
    </row>
    <row r="32">
      <c r="A32" s="5" t="inlineStr">
        <is>
          <t>About the market pull</t>
        </is>
      </c>
      <c r="B32" s="5" t="inlineStr">
        <is>
          <t>Rent Comps / Demand / Supply</t>
        </is>
      </c>
      <c r="C32" s="22" t="inlineStr">
        <is>
          <t>Rent comps: 1 community name(s) would fail the publishing check and are withheld; their rows stay, by distance (a licensed unit count is never published).</t>
        </is>
      </c>
    </row>
    <row r="33">
      <c r="A33" s="5" t="inlineStr">
        <is>
          <t>About the market pull</t>
        </is>
      </c>
      <c r="B33" s="5" t="inlineStr">
        <is>
          <t>Rent Comps / Demand / Supply</t>
        </is>
      </c>
      <c r="C33" s="22" t="inlineStr">
        <is>
          <t>Rent comps: 12 unit group(s) the tracker flagged for review were not quoted.</t>
        </is>
      </c>
    </row>
    <row r="34">
      <c r="A34" s="5" t="inlineStr">
        <is>
          <t>About the market pull</t>
        </is>
      </c>
      <c r="B34" s="5" t="inlineStr">
        <is>
          <t>Rent Comps / Demand / Supply</t>
        </is>
      </c>
      <c r="C34" s="22" t="inlineStr">
        <is>
          <t>1 tracked community within the radius withheld from the comp set: the real asset this sample derives from.</t>
        </is>
      </c>
    </row>
    <row r="35">
      <c r="A35" s="5" t="inlineStr">
        <is>
          <t>About this run</t>
        </is>
      </c>
      <c r="B35" s="5" t="inlineStr">
        <is>
          <t>Notes &amp; Disclosures</t>
        </is>
      </c>
      <c r="C35" s="22" t="inlineStr">
        <is>
          <t>40 row(s) below the header were SKIPPED rather than counted as units: 29 read as a trailer (a totals or summary line, or a row carrying nothing that describes one unit); 11 carrying no unit identifier. Check that number against your own roll — a real unit dropped by that test would be in it.</t>
        </is>
      </c>
    </row>
    <row r="36">
      <c r="A36" s="5" t="inlineStr">
        <is>
          <t>About this run</t>
        </is>
      </c>
      <c r="B36" s="5" t="inlineStr">
        <is>
          <t>Notes &amp; Disclosures</t>
        </is>
      </c>
      <c r="C36" s="22" t="inlineStr">
        <is>
          <t>6 unit(s) appeared twice in the export (1060, 1077, 1104, 1146, 2021, 2107); kept the lease in place on the as-of date and dropped the incoming lease.</t>
        </is>
      </c>
    </row>
    <row r="37">
      <c r="A37" s="5" t="inlineStr">
        <is>
          <t>About this run</t>
        </is>
      </c>
      <c r="B37" s="5" t="inlineStr">
        <is>
          <t>Notes &amp; Disclosures</t>
        </is>
      </c>
      <c r="C37" s="22" t="inlineStr">
        <is>
          <t>40 account line(s) below the statement's NET OPERATING INCOME row were left out of operating results (capital, reserves or other non-operating items, by the statement's own layout).</t>
        </is>
      </c>
    </row>
    <row r="38">
      <c r="A38" s="5" t="inlineStr">
        <is>
          <t>About this run</t>
        </is>
      </c>
      <c r="B38" s="5" t="inlineStr">
        <is>
          <t>Notes &amp; Disclosures</t>
        </is>
      </c>
      <c r="C38" s="22" t="inlineStr">
        <is>
          <t>Ties to the statement's own printed subtotals: revenue, operating expenses, NOI.</t>
        </is>
      </c>
    </row>
    <row r="39">
      <c r="A39" s="5" t="inlineStr">
        <is>
          <t>About this run</t>
        </is>
      </c>
      <c r="B39" s="5" t="inlineStr">
        <is>
          <t>Notes &amp; Disclosures</t>
        </is>
      </c>
      <c r="C39" s="22" t="inlineStr">
        <is>
          <t>The market report (demand, supply, comps) did not run: the market-report service is not configured on this deployment (MARKET_REPORT_URL / MARKET_REPORT_TOKEN unset).</t>
        </is>
      </c>
    </row>
    <row r="40">
      <c r="A40" s="5" t="inlineStr">
        <is>
          <t>About this run</t>
        </is>
      </c>
      <c r="B40" s="5" t="inlineStr">
        <is>
          <t>Notes &amp; Disclosures</t>
        </is>
      </c>
      <c r="C40" s="22" t="inlineStr">
        <is>
          <t>OM comparables: 3 stated comparable(s) the model read were withheld because a figure or quote could not be verified against the memorandum's own words.</t>
        </is>
      </c>
    </row>
    <row r="41">
      <c r="A41" s="5" t="inlineStr">
        <is>
          <t>About this run</t>
        </is>
      </c>
      <c r="B41" s="5" t="inlineStr">
        <is>
          <t>Notes &amp; Disclosures</t>
        </is>
      </c>
      <c r="C41" s="22" t="inlineStr">
        <is>
          <t>Beneath the scraped set, the comparables the offering memorandum itself states are listed under their own heading. They are the seller's figures — each one verified against the memorandum's own text (rent rows show their quote) — not market data, and they are never mixed into the scraped tiers.</t>
        </is>
      </c>
    </row>
    <row r="42">
      <c r="A42" s="5" t="inlineStr">
        <is>
          <t>About this run</t>
        </is>
      </c>
      <c r="B42" s="5" t="inlineStr">
        <is>
          <t>Notes &amp; Disclosures</t>
        </is>
      </c>
      <c r="C42" s="22" t="inlineStr">
        <is>
          <t>Property tax: the rate is the vendored county rate table's entry for Maricopa, AZ — 10.2573 per $100 of assessed value, tax year 2025, Tax area code 971300 — City of Phoenix / Deer Valley Unified School District #97 — with the AZ assessment ratio and reset-on-sale rule from the same table. No county portal was reached: the tax area code, the assessor's value, the exemption read MISSING; the parcel, the billed amount, the bill's tax year come from the uploaded offering memorandum, unverified against a portal. The statement's own Property Taxes line is shown as billed in the statement where a statement was uploaded.</t>
        </is>
      </c>
    </row>
    <row r="43">
      <c r="A43" s="5" t="inlineStr">
        <is>
          <t>About this run</t>
        </is>
      </c>
      <c r="B43" s="5" t="inlineStr">
        <is>
          <t>Notes &amp; Disclosures</t>
        </is>
      </c>
      <c r="C43" s="22" t="inlineStr">
        <is>
          <t>The uploaded rent roll stated the PERIOD it covers rather than a day: as-of taken as 2026-08-31, the last day of the stated period 202608. Every window on this page (the move-in and lease-signed lookback, and annualised turnover) is measured back from that date, not from the day of the upload.</t>
        </is>
      </c>
    </row>
    <row r="44">
      <c r="A44" s="5" t="inlineStr">
        <is>
          <t>About this run</t>
        </is>
      </c>
      <c r="B44" s="5" t="inlineStr">
        <is>
          <t>Notes &amp; Disclosures</t>
        </is>
      </c>
      <c r="C44" s="22" t="inlineStr">
        <is>
          <t>This output set was generated from documents uploaded to a public demo. It read an offering memorandum, a trailing-twelve statement, a rent roll. 20 summary field(s) were read from the marketing document by a language model and each one is carried with the sentence it came from; any value whose sentence could not be found in the document was discarded rather than shown. Every figure on the T-12 and rent-roll tabs are computed by code from the uploaded spreadsheets, not read by a model. Each T-12 line's category was assigned from the wording of its account label, not from an account-code table, because account codes mean different things in different systems. The category chosen for every line is shown beside it on the T-12 Data tab so you can check it; lines that could not be placed confidently are excluded rather than guessed at, and are listed above. Comparable rents, demographics, competing supply and closing costs were not run: they need data sources this demo does not reach. The uploaded files were deleted as soon as they were parsed, and this output set is deleted with the rest of the run.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62"/>
  <sheetViews>
    <sheetView workbookViewId="0">
      <pane ySplit="8" topLeftCell="A9" activePane="bottomLeft" state="frozen"/>
      <selection pane="bottomLeft" activeCell="A1" sqref="A1"/>
    </sheetView>
  </sheetViews>
  <sheetFormatPr baseColWidth="8" defaultRowHeight="15"/>
  <cols>
    <col width="34" customWidth="1" min="1" max="1"/>
    <col width="22" customWidth="1" min="2" max="2"/>
    <col width="34" customWidth="1" min="3" max="3"/>
    <col width="26" customWidth="1" min="4" max="4"/>
    <col width="11" customWidth="1" min="5" max="5"/>
    <col width="34" customWidth="1" min="6" max="6"/>
    <col width="62" customWidth="1" min="7" max="7"/>
  </cols>
  <sheetData>
    <row r="1">
      <c r="A1" s="1" t="inlineStr">
        <is>
          <t>Audit trail</t>
        </is>
      </c>
    </row>
    <row r="2">
      <c r="A2" s="2" t="inlineStr">
        <is>
          <t>Sample Mesa Apt — as of 2026-08-31</t>
        </is>
      </c>
    </row>
    <row r="3">
      <c r="A3" s="2" t="inlineStr">
        <is>
          <t>Deal summary, comps, demand and supply. Every value below names the document it came from and where in it. A derived value names the values it was built from — one that could not would not have passed validation.</t>
        </is>
      </c>
    </row>
    <row r="4">
      <c r="A4" s="3" t="n"/>
      <c r="B4" s="3" t="n"/>
      <c r="C4" s="3" t="n"/>
      <c r="D4" s="3" t="n"/>
      <c r="E4" s="3" t="n"/>
      <c r="F4" s="3" t="n"/>
      <c r="G4" s="3" t="n"/>
      <c r="H4" s="3" t="n"/>
    </row>
    <row r="5">
      <c r="A5" s="13" t="inlineStr">
        <is>
          <t>Stamped values in this workbook</t>
        </is>
      </c>
      <c r="B5" s="23" t="n">
        <v>54</v>
      </c>
    </row>
    <row r="6">
      <c r="A6" s="13" t="inlineStr">
        <is>
          <t>Coverage of the required set</t>
        </is>
      </c>
      <c r="B6" t="inlineStr">
        <is>
          <t>52/52 (100%)</t>
        </is>
      </c>
    </row>
    <row r="8">
      <c r="A8" s="14" t="inlineStr">
        <is>
          <t>Value</t>
        </is>
      </c>
      <c r="B8" s="14" t="inlineStr">
        <is>
          <t>Value as published</t>
        </is>
      </c>
      <c r="C8" s="14" t="inlineStr">
        <is>
          <t>Source document</t>
        </is>
      </c>
      <c r="D8" s="14" t="inlineStr">
        <is>
          <t>Where in it</t>
        </is>
      </c>
      <c r="E8" s="14" t="inlineStr">
        <is>
          <t>How</t>
        </is>
      </c>
      <c r="F8" s="14" t="inlineStr">
        <is>
          <t>Built from</t>
        </is>
      </c>
      <c r="G8" s="14" t="inlineStr">
        <is>
          <t>Supporting quote / note</t>
        </is>
      </c>
    </row>
    <row r="9">
      <c r="A9" s="24" t="inlineStr">
        <is>
          <t>closing_costs.mortgage_tax.amount</t>
        </is>
      </c>
      <c r="B9" s="5" t="inlineStr">
        <is>
          <t>0</t>
        </is>
      </c>
      <c r="C9" s="5" t="inlineStr">
        <is>
          <t>Not run in the upload demo</t>
        </is>
      </c>
      <c r="D9" s="5" t="inlineStr">
        <is>
          <t>—</t>
        </is>
      </c>
      <c r="E9" s="5" t="inlineStr">
        <is>
          <t>read</t>
        </is>
      </c>
      <c r="F9" s="12" t="n"/>
      <c r="G9" s="22" t="inlineStr">
        <is>
          <t>Not run in the upload demo. This section needs data sources the demo does not reach, so it is left empty rather than filled with placeholders.</t>
        </is>
      </c>
    </row>
    <row r="10">
      <c r="A10" s="24" t="inlineStr">
        <is>
          <t>closing_costs.transfer_tax.amount</t>
        </is>
      </c>
      <c r="B10" s="5" t="inlineStr">
        <is>
          <t>0</t>
        </is>
      </c>
      <c r="C10" s="5" t="inlineStr">
        <is>
          <t>Not run in the upload demo</t>
        </is>
      </c>
      <c r="D10" s="5" t="inlineStr">
        <is>
          <t>—</t>
        </is>
      </c>
      <c r="E10" s="5" t="inlineStr">
        <is>
          <t>read</t>
        </is>
      </c>
      <c r="F10" s="12" t="n"/>
      <c r="G10" s="22" t="inlineStr">
        <is>
          <t>Not run in the upload demo. This section needs data sources the demo does not reach, so it is left empty rather than filled with placeholders.</t>
        </is>
      </c>
    </row>
    <row r="11">
      <c r="A11" s="24" t="inlineStr">
        <is>
          <t>comps.nearby</t>
        </is>
      </c>
      <c r="B11" s="5" t="inlineStr">
        <is>
          <t>343 entries</t>
        </is>
      </c>
      <c r="C11" s="5" t="inlineStr">
        <is>
          <t>Tracked-community registry, via the market-report service</t>
        </is>
      </c>
      <c r="D11" s="5" t="inlineStr">
        <is>
          <t>POST /report (format json)</t>
        </is>
      </c>
      <c r="E11" s="5" t="inlineStr">
        <is>
          <t>derived</t>
        </is>
      </c>
      <c r="F11" s="5" t="inlineStr">
        <is>
          <t>comps.rows.tier</t>
        </is>
      </c>
      <c r="G11" s="22" t="inlineStr">
        <is>
          <t>Every community the service returned that is not a detail row, with the reason. Carried in the interchange file; not shown as a table.</t>
        </is>
      </c>
    </row>
    <row r="12">
      <c r="A12" s="24" t="inlineStr">
        <is>
          <t>comps.nearby[].units</t>
        </is>
      </c>
      <c r="B12" s="5" t="inlineStr">
        <is>
          <t>—</t>
        </is>
      </c>
      <c r="C12" s="5" t="inlineStr">
        <is>
          <t>Internal pipeline only</t>
        </is>
      </c>
      <c r="D12" s="5" t="inlineStr">
        <is>
          <t>—</t>
        </is>
      </c>
      <c r="E12" s="5" t="inlineStr">
        <is>
          <t>read</t>
        </is>
      </c>
      <c r="F12" s="12" t="n"/>
      <c r="G12" s="22"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3">
      <c r="A13" s="24" t="inlineStr">
        <is>
          <t>comps.rows</t>
        </is>
      </c>
      <c r="B13" s="5" t="inlineStr">
        <is>
          <t>26 entries</t>
        </is>
      </c>
      <c r="C13" s="5" t="inlineStr">
        <is>
          <t>Operator's own weekly rent scrape, via the market-report service</t>
        </is>
      </c>
      <c r="D13" s="5" t="inlineStr">
        <is>
          <t>POST /report (format json)</t>
        </is>
      </c>
      <c r="E13" s="5" t="inlineStr">
        <is>
          <t>read</t>
        </is>
      </c>
      <c r="F13" s="12" t="n"/>
      <c r="G13" s="22" t="inlineStr">
        <is>
          <t>Own weekly scrape; asking and net effective stated separately.</t>
        </is>
      </c>
    </row>
    <row r="14">
      <c r="A14" s="24" t="inlineStr">
        <is>
          <t>comps.rows.tier</t>
        </is>
      </c>
      <c r="B14" s="5" t="inlineStr">
        <is>
          <t>—</t>
        </is>
      </c>
      <c r="C14" s="5" t="inlineStr">
        <is>
          <t>Tracked-community registry, via the market-report service</t>
        </is>
      </c>
      <c r="D14" s="5" t="inlineStr">
        <is>
          <t>comp_tiers.assign</t>
        </is>
      </c>
      <c r="E14" s="5" t="inlineStr">
        <is>
          <t>derived</t>
        </is>
      </c>
      <c r="F14" s="5" t="inlineStr">
        <is>
          <t>comps.rows.distance_mi, comps.tiering.subject_product, comps.tiering.subject_year_built, comps.tiering.year_band, comps.tiering.top_n, comps.tiering.additional_n</t>
        </is>
      </c>
      <c r="G14" s="22" t="inlineStr">
        <is>
          <t>Closest same-product communities first, within the vintage band where the registry carries a year built; an unknown year keeps the community and says so.</t>
        </is>
      </c>
    </row>
    <row r="15">
      <c r="A15" s="24" t="inlineStr">
        <is>
          <t>comps.rows[].units</t>
        </is>
      </c>
      <c r="B15" s="5" t="inlineStr">
        <is>
          <t>—</t>
        </is>
      </c>
      <c r="C15" s="5" t="inlineStr">
        <is>
          <t>Internal pipeline only</t>
        </is>
      </c>
      <c r="D15" s="5" t="inlineStr">
        <is>
          <t>—</t>
        </is>
      </c>
      <c r="E15" s="5" t="inlineStr">
        <is>
          <t>read</t>
        </is>
      </c>
      <c r="F15" s="12" t="n"/>
      <c r="G15" s="22" t="inlineStr">
        <is>
          <t>A community's own unit count comes from a licensed data export, so the public demo holds it back; where a public record states a count (a county property record, a Florida DBPR apartment licence, a City of Austin permit), that count is shown with its source and as-of.</t>
        </is>
      </c>
    </row>
    <row r="16">
      <c r="A16" s="24" t="inlineStr">
        <is>
          <t>demand.rings</t>
        </is>
      </c>
      <c r="B16" s="5" t="inlineStr">
        <is>
          <t>5 entries</t>
        </is>
      </c>
      <c r="C16" s="5" t="inlineStr">
        <is>
          <t>Public demographic data (the operator's ring engine), via the market-report service</t>
        </is>
      </c>
      <c r="D16" s="5" t="inlineStr">
        <is>
          <t>POST /report (format json)</t>
        </is>
      </c>
      <c r="E16" s="5" t="inlineStr">
        <is>
          <t>read</t>
        </is>
      </c>
      <c r="F16" s="12" t="n"/>
      <c r="G16" s="22" t="inlineStr">
        <is>
          <t>Ring demographics.</t>
        </is>
      </c>
    </row>
    <row r="17">
      <c r="A17" s="24" t="inlineStr">
        <is>
          <t>demand.zip_home</t>
        </is>
      </c>
      <c r="B17" s="5" t="inlineStr">
        <is>
          <t>—</t>
        </is>
      </c>
      <c r="C17" s="5" t="inlineStr">
        <is>
          <t>Zillow ZHVI home values (vendored static table, undated), via the market-report service</t>
        </is>
      </c>
      <c r="D17" s="5" t="inlineStr">
        <is>
          <t>POST /report (format json)</t>
        </is>
      </c>
      <c r="E17" s="5" t="inlineStr">
        <is>
          <t>read</t>
        </is>
      </c>
      <c r="F17" s="12" t="n"/>
      <c r="G17" s="22" t="inlineStr">
        <is>
          <t>ZIP and metro home values from the vendored Zillow ZHVI table; static, undated.</t>
        </is>
      </c>
    </row>
    <row r="18">
      <c r="A18" s="24" t="inlineStr">
        <is>
          <t>om_comps.rent</t>
        </is>
      </c>
      <c r="B18" s="5" t="inlineStr">
        <is>
          <t>0 entries</t>
        </is>
      </c>
      <c r="C18" s="5" t="inlineStr">
        <is>
          <t>Sample Property Offering Memorandum.pdf</t>
        </is>
      </c>
      <c r="D18" s="5" t="inlineStr">
        <is>
          <t>p.20</t>
        </is>
      </c>
      <c r="E18" s="5" t="inlineStr">
        <is>
          <t>read</t>
        </is>
      </c>
      <c r="F18" s="12" t="n"/>
      <c r="G18" s="22" t="inlineStr">
        <is>
          <t>4 rent comparable(s) the memorandum states; every figure verified inside its own quote.</t>
        </is>
      </c>
    </row>
    <row r="19">
      <c r="A19" s="24" t="inlineStr">
        <is>
          <t>pricing.price_per_unit</t>
        </is>
      </c>
      <c r="B19" s="5" t="inlineStr">
        <is>
          <t>215,000</t>
        </is>
      </c>
      <c r="C19" s="5" t="inlineStr">
        <is>
          <t>Illustrative price</t>
        </is>
      </c>
      <c r="D19" s="5" t="inlineStr">
        <is>
          <t>—</t>
        </is>
      </c>
      <c r="E19" s="5" t="inlineStr">
        <is>
          <t>read</t>
        </is>
      </c>
      <c r="F19" s="12" t="n"/>
      <c r="G19" s="22" t="inlineStr">
        <is>
          <t>Per-unit price chosen for the sample, inside the sale-price band; every cap rate and pricing ladder is computed from it.</t>
        </is>
      </c>
    </row>
    <row r="20">
      <c r="A20" s="24" t="inlineStr">
        <is>
          <t>pricing.unit_count</t>
        </is>
      </c>
      <c r="B20" s="5" t="inlineStr">
        <is>
          <t>334</t>
        </is>
      </c>
      <c r="C20" s="5" t="inlineStr">
        <is>
          <t>Sample Property RR 8.4.26.xlsx</t>
        </is>
      </c>
      <c r="D20" s="5" t="inlineStr">
        <is>
          <t>—</t>
        </is>
      </c>
      <c r="E20" s="5" t="inlineStr">
        <is>
          <t>derived</t>
        </is>
      </c>
      <c r="F20" s="5" t="inlineStr">
        <is>
          <t>summary.unit_count</t>
        </is>
      </c>
      <c r="G20" s="22" t="inlineStr">
        <is>
          <t>The same count the summary carries, counted from the rows of the uploaded rent roll.</t>
        </is>
      </c>
    </row>
    <row r="21">
      <c r="A21" s="24" t="inlineStr">
        <is>
          <t>summary.address_provenance</t>
        </is>
      </c>
      <c r="B21" s="5" t="inlineStr">
        <is>
          <t>Illustrative address — not the asset's real location. The market tabs were pulled for t…</t>
        </is>
      </c>
      <c r="C21" s="5" t="inlineStr">
        <is>
          <t>Illustrative address</t>
        </is>
      </c>
      <c r="D21" s="5" t="inlineStr">
        <is>
          <t>—</t>
        </is>
      </c>
      <c r="E21" s="5" t="inlineStr">
        <is>
          <t>read</t>
        </is>
      </c>
      <c r="F21" s="12" t="n"/>
      <c r="G21" s="22" t="inlineStr">
        <is>
          <t>Illustrative address — not the asset's real location. The market tabs were pulled for this address on 2026-10-06.</t>
        </is>
      </c>
    </row>
    <row r="22">
      <c r="A22" s="24" t="inlineStr">
        <is>
          <t>summary.assessed_value_basis</t>
        </is>
      </c>
      <c r="B22" s="5" t="inlineStr">
        <is>
          <t>MISSING</t>
        </is>
      </c>
      <c r="C22" s="5" t="inlineStr">
        <is>
          <t>Internal pipeline only</t>
        </is>
      </c>
      <c r="D22" s="5" t="inlineStr">
        <is>
          <t>—</t>
        </is>
      </c>
      <c r="E22" s="5" t="inlineStr">
        <is>
          <t>read</t>
        </is>
      </c>
      <c r="F22" s="12" t="n"/>
      <c r="G22" s="22" t="inlineStr">
        <is>
          <t>See parcel: read off the county assessor's portal by the internal pipeline only.</t>
        </is>
      </c>
    </row>
    <row r="23">
      <c r="A23" s="24" t="inlineStr">
        <is>
          <t>summary.assessment_ratio</t>
        </is>
      </c>
      <c r="B23" s="5" t="inlineStr">
        <is>
          <t>0.1</t>
        </is>
      </c>
      <c r="C23" s="5" t="inlineStr">
        <is>
          <t>Vendored county rate table</t>
        </is>
      </c>
      <c r="D23" s="5" t="inlineStr">
        <is>
          <t>property_tax_table.STATE_RULES['AZ']</t>
        </is>
      </c>
      <c r="E23" s="5" t="inlineStr">
        <is>
          <t>read</t>
        </is>
      </c>
      <c r="F23" s="12" t="n"/>
      <c r="G23" s="22" t="inlineStr">
        <is>
          <t>10% — legal class 4.2, residential rental. A.R.S. sec. 42-15003 (class four assessed at 10%); A.R.S. sec. 42-12004 (class four includes residential rental property).</t>
        </is>
      </c>
    </row>
    <row r="24">
      <c r="A24" s="24" t="inlineStr">
        <is>
          <t>summary.city</t>
        </is>
      </c>
      <c r="B24" s="5" t="inlineStr">
        <is>
          <t>Mesa</t>
        </is>
      </c>
      <c r="C24" s="5" t="inlineStr">
        <is>
          <t>Illustrative address</t>
        </is>
      </c>
      <c r="D24" s="5" t="inlineStr">
        <is>
          <t>—</t>
        </is>
      </c>
      <c r="E24" s="5" t="inlineStr">
        <is>
          <t>read</t>
        </is>
      </c>
      <c r="F24" s="12" t="n"/>
      <c r="G24" s="22" t="inlineStr">
        <is>
          <t>Illustrative address — not the asset's real location. The market tabs were pulled for this address on 2026-10-06.</t>
        </is>
      </c>
    </row>
    <row r="25">
      <c r="A25" s="24" t="inlineStr">
        <is>
          <t>summary.construction_status</t>
        </is>
      </c>
      <c r="B25" s="5" t="inlineStr">
        <is>
          <t>MISSING</t>
        </is>
      </c>
      <c r="C25" s="5" t="inlineStr">
        <is>
          <t>Not stated in the uploaded documents</t>
        </is>
      </c>
      <c r="D25" s="5" t="inlineStr">
        <is>
          <t>—</t>
        </is>
      </c>
      <c r="E25" s="5" t="inlineStr">
        <is>
          <t>read</t>
        </is>
      </c>
      <c r="F25" s="12" t="n"/>
      <c r="G25" s="22" t="inlineStr">
        <is>
          <t>No uploaded document stated this, so the value reads MISSING. Nothing was assumed to fill it.</t>
        </is>
      </c>
    </row>
    <row r="26">
      <c r="A26" s="24" t="inlineStr">
        <is>
          <t>summary.county</t>
        </is>
      </c>
      <c r="B26" s="5" t="inlineStr">
        <is>
          <t>Maricopa</t>
        </is>
      </c>
      <c r="C26" s="5" t="inlineStr">
        <is>
          <t>Illustrative address</t>
        </is>
      </c>
      <c r="D26" s="5" t="inlineStr">
        <is>
          <t>—</t>
        </is>
      </c>
      <c r="E26" s="5" t="inlineStr">
        <is>
          <t>read</t>
        </is>
      </c>
      <c r="F26" s="12" t="n"/>
      <c r="G26" s="22" t="inlineStr">
        <is>
          <t>Illustrative address — not the asset's real location. The market tabs were pulled for this address on 2026-10-06.</t>
        </is>
      </c>
    </row>
    <row r="27">
      <c r="A27" s="24" t="inlineStr">
        <is>
          <t>summary.deal_name</t>
        </is>
      </c>
      <c r="B27" s="5" t="inlineStr">
        <is>
          <t>Sample Mesa Apt</t>
        </is>
      </c>
      <c r="C27" s="5" t="inlineStr">
        <is>
          <t>Illustrative name</t>
        </is>
      </c>
      <c r="D27" s="5" t="inlineStr">
        <is>
          <t>—</t>
        </is>
      </c>
      <c r="E27" s="5" t="inlineStr">
        <is>
          <t>read</t>
        </is>
      </c>
      <c r="F27" s="12" t="n"/>
      <c r="G27" s="22" t="inlineStr">
        <is>
          <t>An illustrative name for the public sample. The real asset's name is withheld; the memorandum's own name for it does not appear anywhere in this set.</t>
        </is>
      </c>
    </row>
    <row r="28">
      <c r="A28" s="24" t="inlineStr">
        <is>
          <t>summary.deal_status</t>
        </is>
      </c>
      <c r="B28" s="5" t="inlineStr">
        <is>
          <t>MISSING</t>
        </is>
      </c>
      <c r="C28" s="5" t="inlineStr">
        <is>
          <t>Not stated in the uploaded documents</t>
        </is>
      </c>
      <c r="D28" s="5" t="inlineStr">
        <is>
          <t>—</t>
        </is>
      </c>
      <c r="E28" s="5" t="inlineStr">
        <is>
          <t>read</t>
        </is>
      </c>
      <c r="F28" s="12" t="n"/>
      <c r="G28" s="22" t="inlineStr">
        <is>
          <t>No uploaded document stated this, so the value reads MISSING. Nothing was assumed to fill it.</t>
        </is>
      </c>
    </row>
    <row r="29">
      <c r="A29" s="24" t="inlineStr">
        <is>
          <t>summary.delivery_date</t>
        </is>
      </c>
      <c r="B29" s="5" t="inlineStr">
        <is>
          <t>MISSING</t>
        </is>
      </c>
      <c r="C29" s="5" t="inlineStr">
        <is>
          <t>Not stated in the uploaded documents</t>
        </is>
      </c>
      <c r="D29" s="5" t="inlineStr">
        <is>
          <t>—</t>
        </is>
      </c>
      <c r="E29" s="5" t="inlineStr">
        <is>
          <t>read</t>
        </is>
      </c>
      <c r="F29" s="12" t="n"/>
      <c r="G29" s="22" t="inlineStr">
        <is>
          <t>No uploaded document stated this, so the value reads MISSING. Nothing was assumed to fill it.</t>
        </is>
      </c>
    </row>
    <row r="30">
      <c r="A30" s="24" t="inlineStr">
        <is>
          <t>summary.fair_market_value</t>
        </is>
      </c>
      <c r="B30" s="5" t="inlineStr">
        <is>
          <t>MISSING</t>
        </is>
      </c>
      <c r="C30" s="5" t="inlineStr">
        <is>
          <t>Internal pipeline only</t>
        </is>
      </c>
      <c r="D30" s="5" t="inlineStr">
        <is>
          <t>—</t>
        </is>
      </c>
      <c r="E30" s="5" t="inlineStr">
        <is>
          <t>read</t>
        </is>
      </c>
      <c r="F30" s="12" t="n"/>
      <c r="G30" s="22" t="inlineStr">
        <is>
          <t>The internal pipeline pulls a market value by web lookup; the demo does not reach the web.</t>
        </is>
      </c>
    </row>
    <row r="31">
      <c r="A31" s="24" t="inlineStr">
        <is>
          <t>summary.in_place_rent_avg</t>
        </is>
      </c>
      <c r="B31" s="5" t="inlineStr">
        <is>
          <t>1,456.99</t>
        </is>
      </c>
      <c r="C31" s="5" t="inlineStr">
        <is>
          <t>Sample Property RR 8.4.26.xlsx</t>
        </is>
      </c>
      <c r="D31" s="5" t="inlineStr">
        <is>
          <t>—</t>
        </is>
      </c>
      <c r="E31" s="5" t="inlineStr">
        <is>
          <t>derived</t>
        </is>
      </c>
      <c r="F31" s="5" t="inlineStr">
        <is>
          <t>rent_roll.units</t>
        </is>
      </c>
      <c r="G31" s="22" t="inlineStr">
        <is>
          <t>Unit-weighted across the uploaded roll.</t>
        </is>
      </c>
    </row>
    <row r="32">
      <c r="A32" s="24" t="inlineStr">
        <is>
          <t>summary.listing_brokerage</t>
        </is>
      </c>
      <c r="B32" s="5" t="inlineStr">
        <is>
          <t>Desert Ridge Capital Advisors</t>
        </is>
      </c>
      <c r="C32" s="5" t="inlineStr">
        <is>
          <t>Illustrative name</t>
        </is>
      </c>
      <c r="D32" s="5" t="inlineStr">
        <is>
          <t>—</t>
        </is>
      </c>
      <c r="E32" s="5" t="inlineStr">
        <is>
          <t>read</t>
        </is>
      </c>
      <c r="F32" s="12" t="n"/>
      <c r="G32" s="22" t="inlineStr">
        <is>
          <t>An illustrative name. The real party is withheld from the public sample.</t>
        </is>
      </c>
    </row>
    <row r="33">
      <c r="A33" s="24" t="inlineStr">
        <is>
          <t>summary.market_rent_for_model</t>
        </is>
      </c>
      <c r="B33" s="5" t="inlineStr">
        <is>
          <t>1,344.6</t>
        </is>
      </c>
      <c r="C33" s="5" t="inlineStr">
        <is>
          <t>Sample Property RR 8.4.26.xlsx</t>
        </is>
      </c>
      <c r="D33" s="5" t="inlineStr">
        <is>
          <t>—</t>
        </is>
      </c>
      <c r="E33" s="5" t="inlineStr">
        <is>
          <t>derived</t>
        </is>
      </c>
      <c r="F33" s="5" t="inlineStr">
        <is>
          <t>rent_roll.units</t>
        </is>
      </c>
      <c r="G33" s="22" t="inlineStr">
        <is>
          <t>Unit-weighted across the uploaded roll.</t>
        </is>
      </c>
    </row>
    <row r="34">
      <c r="A34" s="24" t="inlineStr">
        <is>
          <t>summary.msa</t>
        </is>
      </c>
      <c r="B34" s="5" t="inlineStr">
        <is>
          <t>Phoenix MSA</t>
        </is>
      </c>
      <c r="C34" s="5" t="inlineStr">
        <is>
          <t>Illustrative address</t>
        </is>
      </c>
      <c r="D34" s="5" t="inlineStr">
        <is>
          <t>—</t>
        </is>
      </c>
      <c r="E34" s="5" t="inlineStr">
        <is>
          <t>read</t>
        </is>
      </c>
      <c r="F34" s="12" t="n"/>
      <c r="G34" s="22" t="inlineStr">
        <is>
          <t>Illustrative address — not the asset's real location. The market tabs were pulled for this address on 2026-10-06.</t>
        </is>
      </c>
    </row>
    <row r="35">
      <c r="A35" s="24" t="inlineStr">
        <is>
          <t>summary.pricing_guidance</t>
        </is>
      </c>
      <c r="B35" s="5" t="inlineStr">
        <is>
          <t>$215,000 per unit (illustrative)</t>
        </is>
      </c>
      <c r="C35" s="5" t="inlineStr">
        <is>
          <t>Illustrative price</t>
        </is>
      </c>
      <c r="D35" s="5" t="inlineStr">
        <is>
          <t>—</t>
        </is>
      </c>
      <c r="E35" s="5" t="inlineStr">
        <is>
          <t>read</t>
        </is>
      </c>
      <c r="F35" s="12" t="n"/>
      <c r="G35" s="22" t="inlineStr">
        <is>
          <t>Every price and cap rate below is illustrative. The per-unit price is a round number chosen for the sample inside the band a real per-unit sale price occupies; it is not a quote, an offer, or a broker's guidance.</t>
        </is>
      </c>
    </row>
    <row r="36">
      <c r="A36" s="24" t="inlineStr">
        <is>
          <t>summary.product_detail</t>
        </is>
      </c>
      <c r="B36" s="5" t="inlineStr">
        <is>
          <t>Diversified mix of one-, two-, and three-bedroom residences averaging 856 square feet o…</t>
        </is>
      </c>
      <c r="C36" s="5" t="inlineStr">
        <is>
          <t>Sample Property Offering Memorandum.pdf</t>
        </is>
      </c>
      <c r="D36" s="5" t="inlineStr">
        <is>
          <t>p.3</t>
        </is>
      </c>
      <c r="E36" s="5" t="inlineStr">
        <is>
          <t>read</t>
        </is>
      </c>
      <c r="F36" s="12" t="n"/>
      <c r="G36" s="22" t="inlineStr">
        <is>
          <t>the property offers a diversified mix of 
one-, two-, and three-bedroom residences averaging 856 square 
feet</t>
        </is>
      </c>
    </row>
    <row r="37">
      <c r="A37" s="24" t="inlineStr">
        <is>
          <t>summary.product_type</t>
        </is>
      </c>
      <c r="B37" s="5" t="inlineStr">
        <is>
          <t>Garden-style multifamily</t>
        </is>
      </c>
      <c r="C37" s="5" t="inlineStr">
        <is>
          <t>Sample Property Offering Memorandum.pdf</t>
        </is>
      </c>
      <c r="D37" s="5" t="inlineStr">
        <is>
          <t>p.3</t>
        </is>
      </c>
      <c r="E37" s="5" t="inlineStr">
        <is>
          <t>read</t>
        </is>
      </c>
      <c r="F37" s="12" t="n"/>
      <c r="G37" s="22" t="inlineStr">
        <is>
          <t>Stated in the memorandum; withheld from the public sample because it identifies the real asset.</t>
        </is>
      </c>
    </row>
    <row r="38">
      <c r="A38" s="24" t="inlineStr">
        <is>
          <t>summary.school_elementary_name</t>
        </is>
      </c>
      <c r="B38" s="5" t="inlineStr">
        <is>
          <t>Porter Elementary School</t>
        </is>
      </c>
      <c r="C38" s="5" t="inlineStr">
        <is>
          <t>Internal underwriting agent — attendance-zone school lookup</t>
        </is>
      </c>
      <c r="D38" s="5" t="inlineStr">
        <is>
          <t>2151 E Southern Ave, Mesa, AZ 85204 on 2026-09-14</t>
        </is>
      </c>
      <c r="E38" s="5" t="inlineStr">
        <is>
          <t>read</t>
        </is>
      </c>
      <c r="F38" s="12" t="n"/>
      <c r="G38" s="22" t="inlineStr">
        <is>
          <t>Looked up for the illustrative address by the internal underwriting agent; the public demo does not run this on an uploaded deal.</t>
        </is>
      </c>
    </row>
    <row r="39">
      <c r="A39" s="24" t="inlineStr">
        <is>
          <t>summary.school_high_name</t>
        </is>
      </c>
      <c r="B39" s="5" t="inlineStr">
        <is>
          <t>Mesa High School</t>
        </is>
      </c>
      <c r="C39" s="5" t="inlineStr">
        <is>
          <t>Internal underwriting agent — attendance-zone school lookup</t>
        </is>
      </c>
      <c r="D39" s="5" t="inlineStr">
        <is>
          <t>2151 E Southern Ave, Mesa, AZ 85204 on 2026-09-14</t>
        </is>
      </c>
      <c r="E39" s="5" t="inlineStr">
        <is>
          <t>read</t>
        </is>
      </c>
      <c r="F39" s="12" t="n"/>
      <c r="G39" s="22" t="inlineStr">
        <is>
          <t>Looked up for the illustrative address by the internal underwriting agent; the public demo does not run this on an uploaded deal.</t>
        </is>
      </c>
    </row>
    <row r="40">
      <c r="A40" s="24" t="inlineStr">
        <is>
          <t>summary.school_middle_name</t>
        </is>
      </c>
      <c r="B40" s="5" t="inlineStr">
        <is>
          <t>Taylor Junior High School</t>
        </is>
      </c>
      <c r="C40" s="5" t="inlineStr">
        <is>
          <t>Internal underwriting agent — attendance-zone school lookup</t>
        </is>
      </c>
      <c r="D40" s="5" t="inlineStr">
        <is>
          <t>2151 E Southern Ave, Mesa, AZ 85204 on 2026-09-14</t>
        </is>
      </c>
      <c r="E40" s="5" t="inlineStr">
        <is>
          <t>read</t>
        </is>
      </c>
      <c r="F40" s="12" t="n"/>
      <c r="G40" s="22" t="inlineStr">
        <is>
          <t>Looked up for the illustrative address by the internal underwriting agent; the public demo does not run this on an uploaded deal.</t>
        </is>
      </c>
    </row>
    <row r="41">
      <c r="A41" s="24" t="inlineStr">
        <is>
          <t>summary.seller_entity</t>
        </is>
      </c>
      <c r="B41" s="5" t="inlineStr">
        <is>
          <t>Sonoran Residential Holdings LLC</t>
        </is>
      </c>
      <c r="C41" s="5" t="inlineStr">
        <is>
          <t>Illustrative name</t>
        </is>
      </c>
      <c r="D41" s="5" t="inlineStr">
        <is>
          <t>—</t>
        </is>
      </c>
      <c r="E41" s="5" t="inlineStr">
        <is>
          <t>read</t>
        </is>
      </c>
      <c r="F41" s="12" t="n"/>
      <c r="G41" s="22" t="inlineStr">
        <is>
          <t>An illustrative name. The real party is withheld from the public sample.</t>
        </is>
      </c>
    </row>
    <row r="42">
      <c r="A42" s="24" t="inlineStr">
        <is>
          <t>summary.state</t>
        </is>
      </c>
      <c r="B42" s="5" t="inlineStr">
        <is>
          <t>AZ</t>
        </is>
      </c>
      <c r="C42" s="5" t="inlineStr">
        <is>
          <t>Illustrative address</t>
        </is>
      </c>
      <c r="D42" s="5" t="inlineStr">
        <is>
          <t>—</t>
        </is>
      </c>
      <c r="E42" s="5" t="inlineStr">
        <is>
          <t>read</t>
        </is>
      </c>
      <c r="F42" s="12" t="n"/>
      <c r="G42" s="22" t="inlineStr">
        <is>
          <t>Illustrative address — not the asset's real location. The market tabs were pulled for this address on 2026-10-06.</t>
        </is>
      </c>
    </row>
    <row r="43">
      <c r="A43" s="24" t="inlineStr">
        <is>
          <t>summary.street_address</t>
        </is>
      </c>
      <c r="B43" s="5" t="inlineStr">
        <is>
          <t>2151 E Southern Ave</t>
        </is>
      </c>
      <c r="C43" s="5" t="inlineStr">
        <is>
          <t>Illustrative address</t>
        </is>
      </c>
      <c r="D43" s="5" t="inlineStr">
        <is>
          <t>—</t>
        </is>
      </c>
      <c r="E43" s="5" t="inlineStr">
        <is>
          <t>read</t>
        </is>
      </c>
      <c r="F43" s="12" t="n"/>
      <c r="G43" s="22" t="inlineStr">
        <is>
          <t>Illustrative address — not the asset's real location. The market tabs were pulled for this address on 2026-10-06.</t>
        </is>
      </c>
    </row>
    <row r="44">
      <c r="A44" s="24" t="inlineStr">
        <is>
          <t>summary.structure</t>
        </is>
      </c>
      <c r="B44" s="5" t="inlineStr">
        <is>
          <t>1 &amp; 2 stories</t>
        </is>
      </c>
      <c r="C44" s="5" t="inlineStr">
        <is>
          <t>Sample Property Offering Memorandum.pdf</t>
        </is>
      </c>
      <c r="D44" s="5" t="inlineStr">
        <is>
          <t>p.10</t>
        </is>
      </c>
      <c r="E44" s="5" t="inlineStr">
        <is>
          <t>read</t>
        </is>
      </c>
      <c r="F44" s="12" t="n"/>
      <c r="G44" s="22" t="inlineStr">
        <is>
          <t>Number of Stories 1 &amp; 2</t>
        </is>
      </c>
    </row>
    <row r="45">
      <c r="A45" s="24" t="inlineStr">
        <is>
          <t>summary.tax_area_code</t>
        </is>
      </c>
      <c r="B45" s="5" t="inlineStr">
        <is>
          <t>MISSING</t>
        </is>
      </c>
      <c r="C45" s="5" t="inlineStr">
        <is>
          <t>Internal pipeline only</t>
        </is>
      </c>
      <c r="D45" s="5" t="inlineStr">
        <is>
          <t>—</t>
        </is>
      </c>
      <c r="E45" s="5" t="inlineStr">
        <is>
          <t>read</t>
        </is>
      </c>
      <c r="F45" s="12" t="n"/>
      <c r="G45" s="22" t="inlineStr">
        <is>
          <t>See parcel: read off the county assessor's portal by the internal pipeline only.</t>
        </is>
      </c>
    </row>
    <row r="46">
      <c r="A46" s="24" t="inlineStr">
        <is>
          <t>summary.tax_basis_label</t>
        </is>
      </c>
      <c r="B46" s="5" t="inlineStr">
        <is>
          <t>Limited property value (LPV), per the county assessor</t>
        </is>
      </c>
      <c r="C46" s="5" t="inlineStr">
        <is>
          <t>Vendored county rate table</t>
        </is>
      </c>
      <c r="D46" s="5" t="inlineStr">
        <is>
          <t>property_tax_table.STATE_RULES['AZ']</t>
        </is>
      </c>
      <c r="E46" s="5" t="inlineStr">
        <is>
          <t>read</t>
        </is>
      </c>
      <c r="F46" s="12" t="n"/>
      <c r="G46" s="22" t="inlineStr">
        <is>
          <t>What the assessed basis is in this state.</t>
        </is>
      </c>
    </row>
    <row r="47">
      <c r="A47" s="24" t="inlineStr">
        <is>
          <t>summary.tax_basis_note</t>
        </is>
      </c>
      <c r="B47" s="5" t="inlineStr">
        <is>
          <t>Arizona taxes the limited property value, not the price. Under Proposition 117 (Ariz. C…</t>
        </is>
      </c>
      <c r="C47" s="5" t="inlineStr">
        <is>
          <t>Vendored county rate table</t>
        </is>
      </c>
      <c r="D47" s="5" t="inlineStr">
        <is>
          <t>property_tax_table.STATE_RULES['AZ']</t>
        </is>
      </c>
      <c r="E47" s="5" t="inlineStr">
        <is>
          <t>read</t>
        </is>
      </c>
      <c r="F47" s="12" t="n"/>
      <c r="G47" s="22" t="inlineStr">
        <is>
          <t>How the basis behaves on a sale, with the authority.</t>
        </is>
      </c>
    </row>
    <row r="48">
      <c r="A48" s="24" t="inlineStr">
        <is>
          <t>summary.tax_billed_amount</t>
        </is>
      </c>
      <c r="B48" s="5" t="inlineStr">
        <is>
          <t>249,122</t>
        </is>
      </c>
      <c r="C48" s="5" t="inlineStr">
        <is>
          <t>Sample Property Offering Memorandum.pdf</t>
        </is>
      </c>
      <c r="D48" s="5" t="inlineStr">
        <is>
          <t>p.10</t>
        </is>
      </c>
      <c r="E48" s="5" t="inlineStr">
        <is>
          <t>read</t>
        </is>
      </c>
      <c r="F48" s="12" t="n"/>
      <c r="G48" s="22" t="inlineStr">
        <is>
          <t>2025 Property Tax $249,122</t>
        </is>
      </c>
    </row>
    <row r="49">
      <c r="A49" s="24" t="inlineStr">
        <is>
          <t>summary.tax_billed_year</t>
        </is>
      </c>
      <c r="B49" s="5" t="inlineStr">
        <is>
          <t>2,025</t>
        </is>
      </c>
      <c r="C49" s="5" t="inlineStr">
        <is>
          <t>Sample Property Offering Memorandum.pdf</t>
        </is>
      </c>
      <c r="D49" s="5" t="inlineStr">
        <is>
          <t>p.10</t>
        </is>
      </c>
      <c r="E49" s="5" t="inlineStr">
        <is>
          <t>read</t>
        </is>
      </c>
      <c r="F49" s="12" t="n"/>
      <c r="G49" s="22" t="inlineStr">
        <is>
          <t>2025 Property Tax $249,122</t>
        </is>
      </c>
    </row>
    <row r="50">
      <c r="A50" s="24" t="inlineStr">
        <is>
          <t>summary.tax_divisor</t>
        </is>
      </c>
      <c r="B50" s="5" t="inlineStr">
        <is>
          <t>100</t>
        </is>
      </c>
      <c r="C50" s="5" t="inlineStr">
        <is>
          <t>Vendored county rate table</t>
        </is>
      </c>
      <c r="D50" s="5" t="inlineStr">
        <is>
          <t>property_tax_table.STATE_RULES['AZ']</t>
        </is>
      </c>
      <c r="E50" s="5" t="inlineStr">
        <is>
          <t>read</t>
        </is>
      </c>
      <c r="F50" s="12" t="n"/>
      <c r="G50" s="22" t="inlineStr">
        <is>
          <t>The rate's unit in Arizona: per $100 of assessed value.</t>
        </is>
      </c>
    </row>
    <row r="51">
      <c r="A51" s="24" t="inlineStr">
        <is>
          <t>summary.tax_exemption</t>
        </is>
      </c>
      <c r="B51" s="5" t="inlineStr">
        <is>
          <t>MISSING</t>
        </is>
      </c>
      <c r="C51" s="5" t="inlineStr">
        <is>
          <t>Internal pipeline only</t>
        </is>
      </c>
      <c r="D51" s="5" t="inlineStr">
        <is>
          <t>—</t>
        </is>
      </c>
      <c r="E51" s="5" t="inlineStr">
        <is>
          <t>read</t>
        </is>
      </c>
      <c r="F51" s="12" t="n"/>
      <c r="G51" s="22" t="inlineStr">
        <is>
          <t>See parcel: read off the county assessor's portal by the internal pipeline only.</t>
        </is>
      </c>
    </row>
    <row r="52">
      <c r="A52" s="24" t="inlineStr">
        <is>
          <t>summary.tax_parcel_id</t>
        </is>
      </c>
      <c r="B52" s="5" t="inlineStr">
        <is>
          <t>301-04-002K</t>
        </is>
      </c>
      <c r="C52" s="5" t="inlineStr">
        <is>
          <t>Sample Property Offering Memorandum.pdf</t>
        </is>
      </c>
      <c r="D52" s="5" t="inlineStr">
        <is>
          <t>p.10</t>
        </is>
      </c>
      <c r="E52" s="5" t="inlineStr">
        <is>
          <t>read</t>
        </is>
      </c>
      <c r="F52" s="12" t="n"/>
      <c r="G52" s="22" t="inlineStr">
        <is>
          <t>Tax Parcel Number 301-04-002K</t>
        </is>
      </c>
    </row>
    <row r="53">
      <c r="A53" s="24" t="inlineStr">
        <is>
          <t>summary.tax_per_unit_flag</t>
        </is>
      </c>
      <c r="B53" s="5" t="inlineStr">
        <is>
          <t>In band (the statement's line per unit): $717 per unit a year is inside the AZ band of …</t>
        </is>
      </c>
      <c r="C53" s="5" t="inlineStr">
        <is>
          <t>Vendored county rate table</t>
        </is>
      </c>
      <c r="D53" s="5" t="inlineStr">
        <is>
          <t>property_tax_table.band_check</t>
        </is>
      </c>
      <c r="E53" s="5" t="inlineStr">
        <is>
          <t>derived</t>
        </is>
      </c>
      <c r="F53" s="5" t="inlineStr">
        <is>
          <t>summary.tax_statement_amount, summary.unit_count, summary.state</t>
        </is>
      </c>
      <c r="G53" s="22" t="inlineStr">
        <is>
          <t>A sanity check against the state's typical per-unit range. It flags; it never changes a figure.</t>
        </is>
      </c>
    </row>
    <row r="54">
      <c r="A54" s="24" t="inlineStr">
        <is>
          <t>summary.tax_rate_as_billed</t>
        </is>
      </c>
      <c r="B54" s="5" t="inlineStr">
        <is>
          <t>10.26</t>
        </is>
      </c>
      <c r="C54" s="5" t="inlineStr">
        <is>
          <t>Vendored county rate table</t>
        </is>
      </c>
      <c r="D54" s="5" t="inlineStr">
        <is>
          <t>property_tax_table.COUNTY_RATES[('AZ', 'maricopa')]</t>
        </is>
      </c>
      <c r="E54" s="5" t="inlineStr">
        <is>
          <t>read</t>
        </is>
      </c>
      <c r="F54" s="12" t="n"/>
      <c r="G54" s="22" t="inlineStr">
        <is>
          <t>Tax area code 971300 — City of Phoenix / Deer Valley Unified School District #97, tax year 2025. Maricopa County, '2025 Tax Rates, Maricopa County, Arizona' (the treasurer's rate table by tax area code), row 971300: primary 6.7007, approx residential primary 5.1401, secondary 3.5566. Verified 2026-09-04.</t>
        </is>
      </c>
    </row>
    <row r="55">
      <c r="A55" s="24" t="inlineStr">
        <is>
          <t>summary.tax_rate_evidence</t>
        </is>
      </c>
      <c r="B55" s="5" t="inlineStr">
        <is>
          <t>Vendored county rate table: 10.2573 per $100 of assessed value, tax year 2025 — Tax are…</t>
        </is>
      </c>
      <c r="C55" s="5" t="inlineStr">
        <is>
          <t>Vendored county rate table</t>
        </is>
      </c>
      <c r="D55" s="5" t="inlineStr">
        <is>
          <t>property_tax_table.evidence_text</t>
        </is>
      </c>
      <c r="E55" s="5" t="inlineStr">
        <is>
          <t>derived</t>
        </is>
      </c>
      <c r="F55" s="5" t="inlineStr">
        <is>
          <t>summary.state, summary.county, summary.tax_parcel_id, summary.tax_billed_amount, summary.tax_billed_year</t>
        </is>
      </c>
      <c r="G55" s="22" t="inlineStr">
        <is>
          <t>The citation, tax year and jurisdiction stack behind the rate, or the honest note that none is on file. Also records what the uploaded document stated for the field(s) it cites.</t>
        </is>
      </c>
    </row>
    <row r="56">
      <c r="A56" s="24" t="inlineStr">
        <is>
          <t>summary.tax_rate_year</t>
        </is>
      </c>
      <c r="B56" s="5" t="inlineStr">
        <is>
          <t>2,025</t>
        </is>
      </c>
      <c r="C56" s="5" t="inlineStr">
        <is>
          <t>Vendored county rate table</t>
        </is>
      </c>
      <c r="D56" s="5" t="inlineStr">
        <is>
          <t>property_tax_table.COUNTY_RATES[('AZ', 'maricopa')]</t>
        </is>
      </c>
      <c r="E56" s="5" t="inlineStr">
        <is>
          <t>read</t>
        </is>
      </c>
      <c r="F56" s="12" t="n"/>
      <c r="G56" s="22" t="inlineStr">
        <is>
          <t>The tax year of the rate on file. A bill from another year is displayed, not tied out.</t>
        </is>
      </c>
    </row>
    <row r="57">
      <c r="A57" s="24" t="inlineStr">
        <is>
          <t>summary.tax_statement_amount</t>
        </is>
      </c>
      <c r="B57" s="5" t="inlineStr">
        <is>
          <t>239,566.79</t>
        </is>
      </c>
      <c r="C57" s="5" t="inlineStr">
        <is>
          <t>Sample Property T-12 June 26.xlsx</t>
        </is>
      </c>
      <c r="D57" s="5" t="inlineStr">
        <is>
          <t>Property Taxes lines</t>
        </is>
      </c>
      <c r="E57" s="5" t="inlineStr">
        <is>
          <t>computed</t>
        </is>
      </c>
      <c r="F57" s="5" t="inlineStr">
        <is>
          <t>t12.rows</t>
        </is>
      </c>
      <c r="G57" s="22" t="inlineStr">
        <is>
          <t>The statement's lines categorised as Property Taxes, summed over its twelve months. As billed in the statement, not the county's bill.</t>
        </is>
      </c>
    </row>
    <row r="58">
      <c r="A58" s="24" t="inlineStr">
        <is>
          <t>summary.unit_count</t>
        </is>
      </c>
      <c r="B58" s="5" t="inlineStr">
        <is>
          <t>334</t>
        </is>
      </c>
      <c r="C58" s="5" t="inlineStr">
        <is>
          <t>Sample Property RR 8.4.26.xlsx</t>
        </is>
      </c>
      <c r="D58" s="5" t="inlineStr">
        <is>
          <t>—</t>
        </is>
      </c>
      <c r="E58" s="5" t="inlineStr">
        <is>
          <t>derived</t>
        </is>
      </c>
      <c r="F58" s="5" t="inlineStr">
        <is>
          <t>rent_roll.units</t>
        </is>
      </c>
      <c r="G58" s="22" t="inlineStr">
        <is>
          <t>Counted from the rows of the uploaded rent roll.</t>
        </is>
      </c>
    </row>
    <row r="59">
      <c r="A59" s="24" t="inlineStr">
        <is>
          <t>summary.year_built</t>
        </is>
      </c>
      <c r="B59" s="5" t="inlineStr">
        <is>
          <t>1,981</t>
        </is>
      </c>
      <c r="C59" s="5" t="inlineStr">
        <is>
          <t>Sample Property Offering Memorandum.pdf</t>
        </is>
      </c>
      <c r="D59" s="5" t="inlineStr">
        <is>
          <t>p.10</t>
        </is>
      </c>
      <c r="E59" s="5" t="inlineStr">
        <is>
          <t>read</t>
        </is>
      </c>
      <c r="F59" s="12" t="n"/>
      <c r="G59" s="22" t="inlineStr">
        <is>
          <t>Y ear Built 1981</t>
        </is>
      </c>
    </row>
    <row r="60">
      <c r="A60" s="24" t="inlineStr">
        <is>
          <t>summary.zip</t>
        </is>
      </c>
      <c r="B60" s="5" t="inlineStr">
        <is>
          <t>85204</t>
        </is>
      </c>
      <c r="C60" s="5" t="inlineStr">
        <is>
          <t>Illustrative address</t>
        </is>
      </c>
      <c r="D60" s="5" t="inlineStr">
        <is>
          <t>—</t>
        </is>
      </c>
      <c r="E60" s="5" t="inlineStr">
        <is>
          <t>read</t>
        </is>
      </c>
      <c r="F60" s="12" t="n"/>
      <c r="G60" s="22" t="inlineStr">
        <is>
          <t>Illustrative address — not the asset's real location. The market tabs were pulled for this address on 2026-10-06.</t>
        </is>
      </c>
    </row>
    <row r="61">
      <c r="A61" s="24" t="inlineStr">
        <is>
          <t>supply.projects</t>
        </is>
      </c>
      <c r="B61" s="5" t="inlineStr">
        <is>
          <t>33 entries</t>
        </is>
      </c>
      <c r="C61" s="5" t="inlineStr">
        <is>
          <t>Public permit and entitlement records (the operator's supply pipeline), via the market-report service</t>
        </is>
      </c>
      <c r="D61" s="5" t="inlineStr">
        <is>
          <t>POST /report (format json)</t>
        </is>
      </c>
      <c r="E61" s="5" t="inlineStr">
        <is>
          <t>derived</t>
        </is>
      </c>
      <c r="F61" s="5" t="inlineStr">
        <is>
          <t>supply.rings</t>
        </is>
      </c>
      <c r="G61" s="22" t="inlineStr">
        <is>
          <t>The developments the counts are made of, within 3 mi: one row per development, reconciled across the pipeline's lifecycle layers and shown at the furthest stage any layer carries.</t>
        </is>
      </c>
    </row>
    <row r="62">
      <c r="A62" s="24" t="inlineStr">
        <is>
          <t>supply.rings</t>
        </is>
      </c>
      <c r="B62" s="5" t="inlineStr">
        <is>
          <t>8 entries</t>
        </is>
      </c>
      <c r="C62" s="5" t="inlineStr">
        <is>
          <t>Public permit and entitlement records (the operator's supply pipeline), via the market-report service</t>
        </is>
      </c>
      <c r="D62" s="5" t="inlineStr">
        <is>
          <t>POST /report (format json)</t>
        </is>
      </c>
      <c r="E62" s="5" t="inlineStr">
        <is>
          <t>read</t>
        </is>
      </c>
      <c r="F62" s="12" t="n"/>
      <c r="G62" s="22" t="inlineStr">
        <is>
          <t>Projects and units by cumulative ring and tracked stage, counted from the service's project rows.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AI Underwriting Pipeline</dc:creator>
  <dcterms:created xsi:type="dcterms:W3CDTF">2026-09-14T00:00:00Z</dcterms:created>
  <dcterms:modified xsi:type="dcterms:W3CDTF">2026-09-14T00:00:00Z</dcterms:modified>
  <cp:lastModifiedBy>AI Underwriting Pipeline</cp:lastModifiedBy>
</cp:coreProperties>
</file>